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gari\Desktop\"/>
    </mc:Choice>
  </mc:AlternateContent>
  <xr:revisionPtr revIDLastSave="0" documentId="13_ncr:1_{1133ACE9-A3FC-4734-9ECB-5889B810049B}" xr6:coauthVersionLast="41" xr6:coauthVersionMax="41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記入上の注意" sheetId="3" state="hidden" r:id="rId1"/>
    <sheet name="はじめにお読みください" sheetId="10" r:id="rId2"/>
    <sheet name="入力用" sheetId="6" r:id="rId3"/>
    <sheet name="申請書（着色あり）" sheetId="2" r:id="rId4"/>
    <sheet name="申請書（直接入力用）" sheetId="16" r:id="rId5"/>
    <sheet name="見づらい場合" sheetId="4" state="hidden" r:id="rId6"/>
  </sheets>
  <definedNames>
    <definedName name="_xlnm.Print_Area" localSheetId="3">'申請書（着色あり）'!$A$1:$BO$45</definedName>
    <definedName name="_xlnm.Print_Area" localSheetId="4">'申請書（直接入力用）'!$A$1:$BO$45</definedName>
    <definedName name="_xlnm.Print_Area" localSheetId="2">入力用!$A$1:$AN$42</definedName>
    <definedName name="関連債権者_債権者コード">入力用!#REF!</definedName>
    <definedName name="関連債権者_債権者コード_枝番">入力用!#REF!</definedName>
    <definedName name="関連債権者_氏名">入力用!#REF!</definedName>
    <definedName name="金融機関コード">入力用!#REF!</definedName>
    <definedName name="金融機関コード_前払金">入力用!#REF!</definedName>
    <definedName name="金融機関名">入力用!$J$23</definedName>
    <definedName name="金融機関名_前払金">入力用!#REF!</definedName>
    <definedName name="区市町村">入力用!$J$13</definedName>
    <definedName name="区市町村フリガナ">入力用!$J$14</definedName>
    <definedName name="口座番号">入力用!$J$26</definedName>
    <definedName name="口座番号_前払金">入力用!#REF!</definedName>
    <definedName name="口座名義人カナ">入力用!$J$27</definedName>
    <definedName name="債権者コード">入力用!#REF!</definedName>
    <definedName name="債権者コード_枝番">入力用!#REF!</definedName>
    <definedName name="支払方法">入力用!$J$22</definedName>
    <definedName name="氏名１">入力用!$J$5</definedName>
    <definedName name="氏名１フリガナ">入力用!$J$6</definedName>
    <definedName name="氏名２">入力用!$J$7</definedName>
    <definedName name="氏名２フリガナ">入力用!$J$8</definedName>
    <definedName name="執行機関名">入力用!#REF!</definedName>
    <definedName name="住所コード">入力用!#REF!</definedName>
    <definedName name="処理区分">入力用!#REF!</definedName>
    <definedName name="申請者_氏名">入力用!$J$33</definedName>
    <definedName name="申請者_住所">入力用!$J$32</definedName>
    <definedName name="申請者_電話番号">入力用!$J$34</definedName>
    <definedName name="申請年月日_月">入力用!$O$31</definedName>
    <definedName name="申請年月日_元号">入力用!$J$31</definedName>
    <definedName name="申請年月日_日">入力用!$R$31</definedName>
    <definedName name="申請年月日_年">入力用!$L$31</definedName>
    <definedName name="担当者名">入力用!#REF!</definedName>
    <definedName name="店舗名">入力用!$J$24</definedName>
    <definedName name="店舗名_前払金">入力用!#REF!</definedName>
    <definedName name="電話番号">入力用!$J$19</definedName>
    <definedName name="電話番号内線">入力用!#REF!</definedName>
    <definedName name="都道府県">入力用!$J$12</definedName>
    <definedName name="番地">入力用!$J$15</definedName>
    <definedName name="番地フリガナ">入力用!$J$16</definedName>
    <definedName name="備考">入力用!#REF!</definedName>
    <definedName name="方書">入力用!$J$17</definedName>
    <definedName name="方書フリガナ">入力用!$J$18</definedName>
    <definedName name="法人担当者_Email">入力用!$J$39</definedName>
    <definedName name="法人担当者_所属氏名">入力用!$J$37</definedName>
    <definedName name="法人担当者_電話番号">入力用!$J$38</definedName>
    <definedName name="郵便番号">入力用!$J$11</definedName>
    <definedName name="預金種別">入力用!$J$25</definedName>
    <definedName name="預金種別_前払金">入力用!#REF!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44" i="2" l="1"/>
  <c r="AY40" i="2"/>
  <c r="AY42" i="2"/>
  <c r="AV35" i="2"/>
  <c r="AV33" i="2"/>
  <c r="AV31" i="2"/>
  <c r="I23" i="2"/>
  <c r="I20" i="2"/>
  <c r="P18" i="2" l="1"/>
  <c r="AF30" i="2" l="1"/>
  <c r="BG29" i="2"/>
  <c r="BD29" i="2"/>
  <c r="BA29" i="2"/>
  <c r="I9" i="2"/>
  <c r="J9" i="2"/>
  <c r="BM18" i="2" l="1"/>
  <c r="BL18" i="2"/>
  <c r="R17" i="2"/>
  <c r="AY29" i="2" l="1"/>
  <c r="R18" i="2"/>
  <c r="I18" i="2"/>
  <c r="Q28" i="2" l="1"/>
  <c r="B28" i="2"/>
  <c r="AL30" i="2"/>
  <c r="AK30" i="2"/>
  <c r="AJ30" i="2"/>
  <c r="AI30" i="2"/>
  <c r="AH30" i="2"/>
  <c r="AG30" i="2"/>
  <c r="B30" i="2"/>
  <c r="B26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Y15" i="2"/>
  <c r="X15" i="2"/>
  <c r="W15" i="2"/>
  <c r="V15" i="2"/>
  <c r="T15" i="2"/>
  <c r="S15" i="2"/>
  <c r="R15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U9" i="2"/>
  <c r="M9" i="2"/>
  <c r="E33" i="2"/>
  <c r="AS12" i="2"/>
  <c r="Q12" i="2"/>
  <c r="AF12" i="2"/>
  <c r="AG33" i="2"/>
  <c r="L9" i="2"/>
  <c r="Q9" i="2"/>
  <c r="W33" i="2"/>
  <c r="AO12" i="2"/>
  <c r="AC12" i="2"/>
  <c r="AP9" i="2"/>
  <c r="I33" i="2"/>
  <c r="W12" i="2"/>
  <c r="L33" i="2"/>
  <c r="Z12" i="2"/>
  <c r="AU12" i="2"/>
  <c r="K12" i="2"/>
  <c r="AB9" i="2"/>
  <c r="AK12" i="2"/>
  <c r="AK9" i="2"/>
  <c r="Z9" i="2"/>
  <c r="K33" i="2"/>
  <c r="AA12" i="2"/>
  <c r="R12" i="2"/>
  <c r="AR12" i="2"/>
  <c r="F33" i="2"/>
  <c r="AI9" i="2"/>
  <c r="AM33" i="2"/>
  <c r="M33" i="2"/>
  <c r="AH9" i="2"/>
  <c r="X12" i="2"/>
  <c r="AK33" i="2"/>
  <c r="U33" i="2"/>
  <c r="V33" i="2"/>
  <c r="C33" i="2"/>
  <c r="J33" i="2"/>
  <c r="AD33" i="2"/>
  <c r="AL9" i="2"/>
  <c r="AF9" i="2"/>
  <c r="X33" i="2"/>
  <c r="N12" i="2"/>
  <c r="Z33" i="2"/>
  <c r="P33" i="2"/>
  <c r="L12" i="2"/>
  <c r="AM12" i="2"/>
  <c r="Q33" i="2"/>
  <c r="P9" i="2"/>
  <c r="Y9" i="2"/>
  <c r="T9" i="2"/>
  <c r="AJ33" i="2"/>
  <c r="AT9" i="2"/>
  <c r="D33" i="2"/>
  <c r="S12" i="2"/>
  <c r="AJ12" i="2"/>
  <c r="AF33" i="2"/>
  <c r="AD12" i="2"/>
  <c r="R9" i="2"/>
  <c r="P12" i="2"/>
  <c r="AE33" i="2"/>
  <c r="G33" i="2"/>
  <c r="AS9" i="2"/>
  <c r="AA9" i="2"/>
  <c r="AT12" i="2"/>
  <c r="AN9" i="2"/>
  <c r="Y12" i="2"/>
  <c r="AP12" i="2"/>
  <c r="AG9" i="2"/>
  <c r="AC9" i="2"/>
  <c r="AM9" i="2"/>
  <c r="S9" i="2"/>
  <c r="AH12" i="2"/>
  <c r="AJ9" i="2"/>
  <c r="K9" i="2"/>
  <c r="AI33" i="2"/>
  <c r="AE9" i="2"/>
  <c r="J12" i="2"/>
  <c r="T12" i="2"/>
  <c r="X9" i="2"/>
  <c r="B33" i="2"/>
  <c r="AL33" i="2"/>
  <c r="AR9" i="2"/>
  <c r="AU9" i="2"/>
  <c r="N33" i="2"/>
  <c r="AN33" i="2"/>
  <c r="I12" i="2"/>
  <c r="AN12" i="2"/>
  <c r="V9" i="2"/>
  <c r="AO9" i="2"/>
  <c r="S33" i="2"/>
  <c r="Y33" i="2"/>
  <c r="O12" i="2"/>
  <c r="AG12" i="2"/>
  <c r="H33" i="2"/>
  <c r="R33" i="2"/>
  <c r="AV12" i="2"/>
  <c r="O33" i="2"/>
  <c r="AA33" i="2"/>
  <c r="W9" i="2"/>
  <c r="AE12" i="2"/>
  <c r="V12" i="2"/>
  <c r="O9" i="2"/>
  <c r="AD9" i="2"/>
  <c r="U12" i="2"/>
  <c r="AI12" i="2"/>
  <c r="AV9" i="2"/>
  <c r="AQ12" i="2"/>
  <c r="T33" i="2"/>
  <c r="AB33" i="2"/>
  <c r="AQ9" i="2"/>
  <c r="M12" i="2"/>
  <c r="AB12" i="2"/>
  <c r="AL12" i="2"/>
  <c r="AH33" i="2"/>
  <c r="N9" i="2"/>
  <c r="AC33" i="2"/>
  <c r="AO33" i="2"/>
</calcChain>
</file>

<file path=xl/sharedStrings.xml><?xml version="1.0" encoding="utf-8"?>
<sst xmlns="http://schemas.openxmlformats.org/spreadsheetml/2006/main" count="185" uniqueCount="117">
  <si>
    <t>債　権　者　コ　ー　ド</t>
    <rPh sb="0" eb="1">
      <t>サイ</t>
    </rPh>
    <rPh sb="2" eb="3">
      <t>ケン</t>
    </rPh>
    <rPh sb="4" eb="5">
      <t>シャ</t>
    </rPh>
    <phoneticPr fontId="1"/>
  </si>
  <si>
    <t>福　島　県　財　務</t>
    <rPh sb="0" eb="1">
      <t>フク</t>
    </rPh>
    <rPh sb="2" eb="3">
      <t>シマ</t>
    </rPh>
    <rPh sb="4" eb="5">
      <t>ケン</t>
    </rPh>
    <rPh sb="6" eb="7">
      <t>ザイ</t>
    </rPh>
    <rPh sb="8" eb="9">
      <t>ツトム</t>
    </rPh>
    <phoneticPr fontId="1"/>
  </si>
  <si>
    <t>氏　名　１</t>
    <rPh sb="0" eb="1">
      <t>シ</t>
    </rPh>
    <rPh sb="2" eb="3">
      <t>ナ</t>
    </rPh>
    <phoneticPr fontId="1"/>
  </si>
  <si>
    <t>氏　名　２</t>
    <rPh sb="0" eb="1">
      <t>シ</t>
    </rPh>
    <rPh sb="2" eb="3">
      <t>ナ</t>
    </rPh>
    <phoneticPr fontId="1"/>
  </si>
  <si>
    <t>フ リ ガ ナ</t>
  </si>
  <si>
    <t>フ リ ガ ナ</t>
    <phoneticPr fontId="1"/>
  </si>
  <si>
    <t>　注：個人名又は法人名を記入してください</t>
    <rPh sb="1" eb="2">
      <t>チュウ</t>
    </rPh>
    <rPh sb="3" eb="6">
      <t>コジンメイ</t>
    </rPh>
    <rPh sb="6" eb="7">
      <t>マタ</t>
    </rPh>
    <rPh sb="8" eb="10">
      <t>ホウジン</t>
    </rPh>
    <rPh sb="10" eb="11">
      <t>メイ</t>
    </rPh>
    <rPh sb="12" eb="14">
      <t>キニュウ</t>
    </rPh>
    <phoneticPr fontId="1"/>
  </si>
  <si>
    <t>　注：法人の場合は、代表者名を記入してください（役職名と氏名の間、氏名の姓と名の間は１文字あけてください）</t>
    <rPh sb="1" eb="2">
      <t>チュウ</t>
    </rPh>
    <rPh sb="3" eb="5">
      <t>ホウジン</t>
    </rPh>
    <rPh sb="6" eb="8">
      <t>バアイ</t>
    </rPh>
    <rPh sb="10" eb="13">
      <t>ダイヒョウシャ</t>
    </rPh>
    <rPh sb="13" eb="14">
      <t>メイ</t>
    </rPh>
    <rPh sb="15" eb="17">
      <t>キニュウ</t>
    </rPh>
    <rPh sb="24" eb="27">
      <t>ヤクショクメイ</t>
    </rPh>
    <rPh sb="28" eb="30">
      <t>シメイ</t>
    </rPh>
    <rPh sb="31" eb="32">
      <t>アイダ</t>
    </rPh>
    <rPh sb="33" eb="35">
      <t>シメイ</t>
    </rPh>
    <rPh sb="36" eb="37">
      <t>セイ</t>
    </rPh>
    <rPh sb="38" eb="39">
      <t>ナ</t>
    </rPh>
    <rPh sb="40" eb="41">
      <t>アイダ</t>
    </rPh>
    <rPh sb="43" eb="45">
      <t>モジ</t>
    </rPh>
    <phoneticPr fontId="1"/>
  </si>
  <si>
    <t>住　所　コ　ー　ド</t>
    <rPh sb="0" eb="1">
      <t>ジュウ</t>
    </rPh>
    <rPh sb="2" eb="3">
      <t>ショ</t>
    </rPh>
    <phoneticPr fontId="1"/>
  </si>
  <si>
    <t>－</t>
    <phoneticPr fontId="1"/>
  </si>
  <si>
    <t>　注：都道府県・区市町村・大字・通称名・町・字・丁目（県外の場合は区市町村まで）を記入してください</t>
    <rPh sb="1" eb="2">
      <t>チュウ</t>
    </rPh>
    <rPh sb="3" eb="7">
      <t>トドウフケン</t>
    </rPh>
    <rPh sb="8" eb="9">
      <t>ク</t>
    </rPh>
    <rPh sb="9" eb="12">
      <t>シチョウソン</t>
    </rPh>
    <rPh sb="13" eb="15">
      <t>オオアザ</t>
    </rPh>
    <rPh sb="16" eb="18">
      <t>ツウショウ</t>
    </rPh>
    <rPh sb="18" eb="19">
      <t>メイ</t>
    </rPh>
    <rPh sb="20" eb="21">
      <t>マチ</t>
    </rPh>
    <rPh sb="22" eb="23">
      <t>アザ</t>
    </rPh>
    <rPh sb="24" eb="26">
      <t>チョウメ</t>
    </rPh>
    <rPh sb="27" eb="29">
      <t>ケンガイ</t>
    </rPh>
    <rPh sb="30" eb="32">
      <t>バアイ</t>
    </rPh>
    <rPh sb="33" eb="34">
      <t>ク</t>
    </rPh>
    <rPh sb="34" eb="37">
      <t>シチョウソン</t>
    </rPh>
    <rPh sb="41" eb="43">
      <t>キニュウ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</si>
  <si>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</si>
  <si>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</si>
  <si>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番　　　地</t>
    <rPh sb="0" eb="1">
      <t>バン</t>
    </rPh>
    <rPh sb="4" eb="5">
      <t>チ</t>
    </rPh>
    <phoneticPr fontId="1"/>
  </si>
  <si>
    <t>　注：番地を記入してください（県外の場合は大字以下の住所を記入願います）</t>
    <rPh sb="1" eb="2">
      <t>チュウ</t>
    </rPh>
    <rPh sb="3" eb="5">
      <t>バンチ</t>
    </rPh>
    <rPh sb="6" eb="8">
      <t>キニュウ</t>
    </rPh>
    <rPh sb="15" eb="17">
      <t>ケンガイ</t>
    </rPh>
    <rPh sb="18" eb="20">
      <t>バアイ</t>
    </rPh>
    <rPh sb="21" eb="23">
      <t>オオアザ</t>
    </rPh>
    <rPh sb="23" eb="25">
      <t>イカ</t>
    </rPh>
    <rPh sb="26" eb="28">
      <t>ジュウショ</t>
    </rPh>
    <rPh sb="29" eb="31">
      <t>キニュウ</t>
    </rPh>
    <rPh sb="31" eb="32">
      <t>ネガ</t>
    </rPh>
    <phoneticPr fontId="1"/>
  </si>
  <si>
    <t>　注：ビル名、アパート名等を記入してください</t>
    <rPh sb="1" eb="2">
      <t>チュウ</t>
    </rPh>
    <rPh sb="5" eb="6">
      <t>メイ</t>
    </rPh>
    <rPh sb="11" eb="12">
      <t>メイ</t>
    </rPh>
    <rPh sb="12" eb="13">
      <t>トウ</t>
    </rPh>
    <rPh sb="14" eb="16">
      <t>キニュウ</t>
    </rPh>
    <phoneticPr fontId="1"/>
  </si>
  <si>
    <t>金融機関コード</t>
    <rPh sb="0" eb="2">
      <t>キンユウ</t>
    </rPh>
    <rPh sb="2" eb="4">
      <t>キカン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</si>
  <si>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</si>
  <si>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店　　　舗　　　名</t>
    <rPh sb="0" eb="1">
      <t>ミセ</t>
    </rPh>
    <rPh sb="4" eb="5">
      <t>ホ</t>
    </rPh>
    <rPh sb="8" eb="9">
      <t>メイ</t>
    </rPh>
    <phoneticPr fontId="1"/>
  </si>
  <si>
    <t>方　　　書</t>
    <rPh sb="0" eb="1">
      <t>カタ</t>
    </rPh>
    <rPh sb="4" eb="5">
      <t>ガ</t>
    </rPh>
    <phoneticPr fontId="1"/>
  </si>
  <si>
    <t>　公共工事の前払金預託口座の種別（通常は1になります）</t>
    <rPh sb="1" eb="3">
      <t>コウキョウ</t>
    </rPh>
    <rPh sb="3" eb="5">
      <t>コウジ</t>
    </rPh>
    <rPh sb="6" eb="9">
      <t>マエバライキン</t>
    </rPh>
    <rPh sb="9" eb="11">
      <t>ヨタク</t>
    </rPh>
    <rPh sb="11" eb="13">
      <t>コウザ</t>
    </rPh>
    <rPh sb="14" eb="16">
      <t>シュベツ</t>
    </rPh>
    <rPh sb="17" eb="19">
      <t>ツウジョウ</t>
    </rPh>
    <phoneticPr fontId="1"/>
  </si>
  <si>
    <t>関　　　連　　　債　　　権　　　者</t>
    <rPh sb="0" eb="1">
      <t>セキ</t>
    </rPh>
    <rPh sb="4" eb="5">
      <t>レン</t>
    </rPh>
    <rPh sb="8" eb="9">
      <t>サイ</t>
    </rPh>
    <rPh sb="12" eb="13">
      <t>ケン</t>
    </rPh>
    <rPh sb="16" eb="17">
      <t>シャ</t>
    </rPh>
    <phoneticPr fontId="1"/>
  </si>
  <si>
    <t>関連債権者コード</t>
    <rPh sb="0" eb="2">
      <t>カンレン</t>
    </rPh>
    <rPh sb="2" eb="5">
      <t>サイケンシャ</t>
    </rPh>
    <phoneticPr fontId="1"/>
  </si>
  <si>
    <t>備　　　考</t>
    <rPh sb="0" eb="1">
      <t>ソノウ</t>
    </rPh>
    <rPh sb="4" eb="5">
      <t>コウ</t>
    </rPh>
    <phoneticPr fontId="1"/>
  </si>
  <si>
    <t>執行機関名</t>
    <rPh sb="0" eb="2">
      <t>シッコウ</t>
    </rPh>
    <rPh sb="2" eb="5">
      <t>キカンメイ</t>
    </rPh>
    <phoneticPr fontId="1"/>
  </si>
  <si>
    <t>債権者登録（変更）申請書</t>
    <rPh sb="0" eb="3">
      <t>サイケンシャ</t>
    </rPh>
    <rPh sb="3" eb="5">
      <t>トウロク</t>
    </rPh>
    <rPh sb="6" eb="8">
      <t>ヘンコウ</t>
    </rPh>
    <rPh sb="9" eb="12">
      <t>シンセイショ</t>
    </rPh>
    <phoneticPr fontId="1"/>
  </si>
  <si>
    <t>福　島　県　知　事</t>
    <rPh sb="0" eb="1">
      <t>フク</t>
    </rPh>
    <rPh sb="2" eb="3">
      <t>シマ</t>
    </rPh>
    <rPh sb="4" eb="5">
      <t>ケン</t>
    </rPh>
    <rPh sb="6" eb="7">
      <t>チ</t>
    </rPh>
    <rPh sb="8" eb="9">
      <t>コト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</si>
  <si>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</si>
  <si>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</si>
  <si>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</si>
  <si>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</si>
  <si>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氏名</t>
    <rPh sb="0" eb="2">
      <t>シメイ</t>
    </rPh>
    <phoneticPr fontId="1"/>
  </si>
  <si>
    <t>公共工事の前払金預託金融機関名・店舗名（保証事業会社に登録した口座）</t>
    <rPh sb="0" eb="2">
      <t>コウキョウ</t>
    </rPh>
    <rPh sb="2" eb="4">
      <t>コウジ</t>
    </rPh>
    <rPh sb="5" eb="6">
      <t>マエ</t>
    </rPh>
    <rPh sb="6" eb="7">
      <t>バライ</t>
    </rPh>
    <rPh sb="7" eb="8">
      <t>キン</t>
    </rPh>
    <rPh sb="8" eb="10">
      <t>ヨタク</t>
    </rPh>
    <rPh sb="10" eb="12">
      <t>キンユウ</t>
    </rPh>
    <rPh sb="12" eb="14">
      <t>キカン</t>
    </rPh>
    <rPh sb="14" eb="15">
      <t>メイ</t>
    </rPh>
    <rPh sb="16" eb="18">
      <t>テンポ</t>
    </rPh>
    <rPh sb="18" eb="19">
      <t>メイ</t>
    </rPh>
    <rPh sb="20" eb="22">
      <t>ホショウ</t>
    </rPh>
    <rPh sb="22" eb="24">
      <t>ジギョウ</t>
    </rPh>
    <rPh sb="24" eb="26">
      <t>カイシャ</t>
    </rPh>
    <rPh sb="27" eb="29">
      <t>トウロク</t>
    </rPh>
    <rPh sb="31" eb="33">
      <t>コウザ</t>
    </rPh>
    <phoneticPr fontId="1"/>
  </si>
  <si>
    <t>　・申請者は、緑色の欄（太枠の中）のみ記入してください。</t>
  </si>
  <si>
    <t>　・本申請書を受理した執行機関は、黄色の欄（債権者コード、執行機関名、電話番号（内線）、処理区分）を追記してください。</t>
  </si>
  <si>
    <t>※記入上の注意</t>
    <phoneticPr fontId="3"/>
  </si>
  <si>
    <t>記入する文字が見づらい場合は、次ページの着色しない様式を使用してください。</t>
    <phoneticPr fontId="3"/>
  </si>
  <si>
    <t>－</t>
    <phoneticPr fontId="2"/>
  </si>
  <si>
    <t>処　理　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</si>
  <si>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担当者名</t>
    <rPh sb="0" eb="4">
      <t>タントウシャメイ</t>
    </rPh>
    <phoneticPr fontId="1"/>
  </si>
  <si>
    <t>会社区分</t>
    <phoneticPr fontId="2"/>
  </si>
  <si>
    <t>郵　便　番　号</t>
    <phoneticPr fontId="2"/>
  </si>
  <si>
    <t>　注：市外局番から記入してください</t>
    <phoneticPr fontId="2"/>
  </si>
  <si>
    <t>口　　　座　　　名　　　義　　　人　　　（　　　カ　　　ナ　　　）</t>
    <phoneticPr fontId="2"/>
  </si>
  <si>
    <t>口　座　番　号</t>
    <phoneticPr fontId="2"/>
  </si>
  <si>
    <t>前払金預託口座番号</t>
    <phoneticPr fontId="2"/>
  </si>
  <si>
    <t>電話番号
（内線）</t>
    <rPh sb="0" eb="2">
      <t>デンワ</t>
    </rPh>
    <rPh sb="2" eb="4">
      <t>バンゴウ</t>
    </rPh>
    <rPh sb="6" eb="8">
      <t>ナイセン</t>
    </rPh>
    <phoneticPr fontId="1"/>
  </si>
  <si>
    <t xml:space="preserve"> 1.口座振替　2.隔地払（支店）　3.隔地払（他店）　4.隔地払（郵便局）　5.支払証</t>
    <rPh sb="3" eb="5">
      <t>コウザ</t>
    </rPh>
    <rPh sb="5" eb="7">
      <t>フリカエ</t>
    </rPh>
    <rPh sb="10" eb="12">
      <t>カクチ</t>
    </rPh>
    <rPh sb="12" eb="13">
      <t>バラ</t>
    </rPh>
    <rPh sb="14" eb="16">
      <t>シテン</t>
    </rPh>
    <rPh sb="20" eb="22">
      <t>カクチ</t>
    </rPh>
    <rPh sb="22" eb="23">
      <t>バラ</t>
    </rPh>
    <rPh sb="24" eb="26">
      <t>タテン</t>
    </rPh>
    <rPh sb="30" eb="32">
      <t>カクチ</t>
    </rPh>
    <rPh sb="32" eb="33">
      <t>バラ</t>
    </rPh>
    <rPh sb="34" eb="37">
      <t>ユウビンキョク</t>
    </rPh>
    <rPh sb="41" eb="44">
      <t>シハライショウ</t>
    </rPh>
    <phoneticPr fontId="1"/>
  </si>
  <si>
    <t xml:space="preserve"> 1.普通預金　2.当座預金　9.別段・別口</t>
    <rPh sb="3" eb="5">
      <t>フツウ</t>
    </rPh>
    <rPh sb="5" eb="7">
      <t>ヨキン</t>
    </rPh>
    <rPh sb="10" eb="12">
      <t>トウザ</t>
    </rPh>
    <rPh sb="12" eb="14">
      <t>ヨキン</t>
    </rPh>
    <rPh sb="17" eb="19">
      <t>ベツダン</t>
    </rPh>
    <rPh sb="20" eb="22">
      <t>ベツクチ</t>
    </rPh>
    <phoneticPr fontId="1"/>
  </si>
  <si>
    <t xml:space="preserve"> 1.新規登録　2.変　更</t>
    <rPh sb="3" eb="5">
      <t>シンキ</t>
    </rPh>
    <rPh sb="5" eb="7">
      <t>トウロク</t>
    </rPh>
    <rPh sb="10" eb="11">
      <t>ヘン</t>
    </rPh>
    <rPh sb="12" eb="13">
      <t>サラ</t>
    </rPh>
    <phoneticPr fontId="2"/>
  </si>
  <si>
    <t>都道府県</t>
  </si>
  <si>
    <t>方書</t>
  </si>
  <si>
    <t>【支払情報】</t>
  </si>
  <si>
    <t>支払方法</t>
  </si>
  <si>
    <t>金融機関名</t>
  </si>
  <si>
    <t>店舗名</t>
  </si>
  <si>
    <t>預金種別</t>
  </si>
  <si>
    <t>口座番号</t>
  </si>
  <si>
    <t>郵便番号</t>
    <phoneticPr fontId="10"/>
  </si>
  <si>
    <t>【申請者】</t>
    <rPh sb="1" eb="4">
      <t>シンセイシャ</t>
    </rPh>
    <phoneticPr fontId="10"/>
  </si>
  <si>
    <t>申請年月日</t>
    <rPh sb="0" eb="2">
      <t>シンセイ</t>
    </rPh>
    <rPh sb="2" eb="5">
      <t>ネンガッピ</t>
    </rPh>
    <phoneticPr fontId="10"/>
  </si>
  <si>
    <t>【氏名】</t>
    <phoneticPr fontId="10"/>
  </si>
  <si>
    <t>【住所、電話番号】</t>
    <rPh sb="4" eb="6">
      <t>デンワ</t>
    </rPh>
    <rPh sb="6" eb="8">
      <t>バンゴウ</t>
    </rPh>
    <phoneticPr fontId="10"/>
  </si>
  <si>
    <t>区市町村・大字・通称名・町・字・丁目</t>
    <phoneticPr fontId="10"/>
  </si>
  <si>
    <t>番地</t>
    <phoneticPr fontId="10"/>
  </si>
  <si>
    <t>電話番号</t>
    <phoneticPr fontId="10"/>
  </si>
  <si>
    <t>氏 名 １</t>
    <phoneticPr fontId="10"/>
  </si>
  <si>
    <t>氏 名 ２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</si>
  <si>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</si>
  <si>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</si>
  <si>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ヒ</t>
    </rPh>
    <phoneticPr fontId="10"/>
  </si>
  <si>
    <t>口座名義人（カナ）</t>
    <phoneticPr fontId="10"/>
  </si>
  <si>
    <t xml:space="preserve"> ← リストから選択してください。</t>
  </si>
  <si>
    <t xml:space="preserve"> ← リストから選択してください。</t>
    <rPh sb="8" eb="10">
      <t>センタク</t>
    </rPh>
    <phoneticPr fontId="10"/>
  </si>
  <si>
    <t xml:space="preserve"> ← 県外の場合は入力してください。</t>
    <rPh sb="9" eb="11">
      <t>ニュウリョク</t>
    </rPh>
    <phoneticPr fontId="10"/>
  </si>
  <si>
    <t xml:space="preserve"> ← 県外の場合は区市町村まで入力してください。</t>
    <rPh sb="15" eb="17">
      <t>ニュウリョク</t>
    </rPh>
    <phoneticPr fontId="10"/>
  </si>
  <si>
    <t xml:space="preserve"> ← 県外の場合は大字以下の住所を入力してください。</t>
  </si>
  <si>
    <t>令和</t>
    <rPh sb="0" eb="2">
      <t>レイワ</t>
    </rPh>
    <phoneticPr fontId="10"/>
  </si>
  <si>
    <t>　フリガナ(氏名１)</t>
    <rPh sb="6" eb="8">
      <t>シメイ</t>
    </rPh>
    <phoneticPr fontId="10"/>
  </si>
  <si>
    <t>　フリガナ(氏名２)</t>
    <phoneticPr fontId="10"/>
  </si>
  <si>
    <t>　フリガナ(区市町村～丁目)</t>
    <rPh sb="6" eb="10">
      <t>クシチョウソン</t>
    </rPh>
    <rPh sb="11" eb="13">
      <t>チョウメ</t>
    </rPh>
    <phoneticPr fontId="10"/>
  </si>
  <si>
    <t>　フリガナ(番地)</t>
    <rPh sb="6" eb="8">
      <t>バンチ</t>
    </rPh>
    <phoneticPr fontId="10"/>
  </si>
  <si>
    <t>　フリガナ(方書)</t>
    <rPh sb="6" eb="8">
      <t>カタガキ</t>
    </rPh>
    <phoneticPr fontId="10"/>
  </si>
  <si>
    <t>　（役職名と氏名の間、氏名の姓と名の間は１文字あけて</t>
    <phoneticPr fontId="10"/>
  </si>
  <si>
    <t>　　ください）</t>
    <phoneticPr fontId="10"/>
  </si>
  <si>
    <t>　支払方法（1～5のいずれか１つを記入してください）</t>
    <rPh sb="1" eb="3">
      <t>シハライ</t>
    </rPh>
    <rPh sb="3" eb="5">
      <t>ホウホウ</t>
    </rPh>
    <rPh sb="17" eb="19">
      <t>キニュウ</t>
    </rPh>
    <phoneticPr fontId="1"/>
  </si>
  <si>
    <t>　預金種別（1、2、9のいずれか１つを記入してください）</t>
    <rPh sb="1" eb="3">
      <t>ヨキン</t>
    </rPh>
    <rPh sb="3" eb="5">
      <t>シュベツ</t>
    </rPh>
    <rPh sb="19" eb="21">
      <t>キニュウ</t>
    </rPh>
    <phoneticPr fontId="1"/>
  </si>
  <si>
    <t xml:space="preserve"> ← 市外局番から入力してください。携帯電話の場合、「－」は不要です。</t>
    <phoneticPr fontId="10"/>
  </si>
  <si>
    <t>※　申請者（債権者）の方は、太字（太枠）の部分のみ入力してください。</t>
    <rPh sb="2" eb="5">
      <t>シンセイシャ</t>
    </rPh>
    <rPh sb="6" eb="9">
      <t>サイケンシャ</t>
    </rPh>
    <rPh sb="11" eb="12">
      <t>カタ</t>
    </rPh>
    <rPh sb="14" eb="16">
      <t>フトジ</t>
    </rPh>
    <rPh sb="17" eb="19">
      <t>フトワク</t>
    </rPh>
    <rPh sb="21" eb="23">
      <t>ブブン</t>
    </rPh>
    <rPh sb="25" eb="27">
      <t>ニュウリョク</t>
    </rPh>
    <phoneticPr fontId="10"/>
  </si>
  <si>
    <t xml:space="preserve"> ← 法人の場合は、代表者名を入力してください。</t>
    <rPh sb="15" eb="17">
      <t>ニュウリョク</t>
    </rPh>
    <phoneticPr fontId="10"/>
  </si>
  <si>
    <t xml:space="preserve"> ← 個人名（氏名）又は法人名を入力してください。</t>
    <rPh sb="7" eb="9">
      <t>シメイ</t>
    </rPh>
    <rPh sb="16" eb="18">
      <t>ニュウリョク</t>
    </rPh>
    <phoneticPr fontId="10"/>
  </si>
  <si>
    <t>　なお、申請書のシートに直接入力したい場合は、「申請書（直接入力用）」のシートを使用してください。</t>
    <rPh sb="4" eb="7">
      <t>シンセイショ</t>
    </rPh>
    <rPh sb="12" eb="14">
      <t>チョクセツ</t>
    </rPh>
    <rPh sb="14" eb="16">
      <t>ニュウリョク</t>
    </rPh>
    <rPh sb="19" eb="21">
      <t>バアイ</t>
    </rPh>
    <rPh sb="24" eb="27">
      <t>シンセイショ</t>
    </rPh>
    <rPh sb="28" eb="30">
      <t>チョクセツ</t>
    </rPh>
    <rPh sb="30" eb="32">
      <t>ニュウリョク</t>
    </rPh>
    <rPh sb="32" eb="33">
      <t>ヨウ</t>
    </rPh>
    <rPh sb="40" eb="42">
      <t>シヨウ</t>
    </rPh>
    <phoneticPr fontId="10"/>
  </si>
  <si>
    <t>担当者</t>
    <rPh sb="0" eb="3">
      <t>タントウシャ</t>
    </rPh>
    <phoneticPr fontId="2"/>
  </si>
  <si>
    <t>E-mail</t>
    <phoneticPr fontId="2"/>
  </si>
  <si>
    <t>住所</t>
    <rPh sb="0" eb="2">
      <t>ジュウショ</t>
    </rPh>
    <phoneticPr fontId="1"/>
  </si>
  <si>
    <t>法人の場合は、以下も記入してください。</t>
    <rPh sb="0" eb="2">
      <t>ホウジン</t>
    </rPh>
    <rPh sb="3" eb="5">
      <t>バアイ</t>
    </rPh>
    <rPh sb="7" eb="9">
      <t>イカ</t>
    </rPh>
    <rPh sb="10" eb="12">
      <t>キニュウ</t>
    </rPh>
    <phoneticPr fontId="2"/>
  </si>
  <si>
    <t>電話番号</t>
    <rPh sb="0" eb="2">
      <t>デンワ</t>
    </rPh>
    <rPh sb="2" eb="4">
      <t>バンゴウ</t>
    </rPh>
    <phoneticPr fontId="10"/>
  </si>
  <si>
    <t>（所属・氏名）</t>
    <phoneticPr fontId="2"/>
  </si>
  <si>
    <t>電話番号</t>
    <rPh sb="0" eb="2">
      <t>デンワ</t>
    </rPh>
    <rPh sb="2" eb="4">
      <t>バンゴウ</t>
    </rPh>
    <phoneticPr fontId="2"/>
  </si>
  <si>
    <t>担当者（所属・氏名）</t>
    <rPh sb="0" eb="3">
      <t>タントウシャ</t>
    </rPh>
    <rPh sb="4" eb="6">
      <t>ショゾク</t>
    </rPh>
    <rPh sb="7" eb="9">
      <t>シメイ</t>
    </rPh>
    <phoneticPr fontId="10"/>
  </si>
  <si>
    <t>【担当者（法人の場合のみ入力）】</t>
    <rPh sb="1" eb="4">
      <t>タントウシャ</t>
    </rPh>
    <rPh sb="5" eb="7">
      <t>ホウジン</t>
    </rPh>
    <rPh sb="8" eb="10">
      <t>バアイ</t>
    </rPh>
    <rPh sb="12" eb="14">
      <t>ニュウリョク</t>
    </rPh>
    <phoneticPr fontId="10"/>
  </si>
  <si>
    <t>E-mail</t>
    <phoneticPr fontId="10"/>
  </si>
  <si>
    <t>電話番号</t>
    <rPh sb="0" eb="2">
      <t>デンワ</t>
    </rPh>
    <rPh sb="2" eb="4">
      <t>バンゴウ</t>
    </rPh>
    <phoneticPr fontId="2"/>
  </si>
  <si>
    <t>県記入欄</t>
    <rPh sb="0" eb="1">
      <t>ケン</t>
    </rPh>
    <rPh sb="1" eb="2">
      <t>キ</t>
    </rPh>
    <rPh sb="2" eb="3">
      <t>イ</t>
    </rPh>
    <rPh sb="3" eb="4">
      <t>ラン</t>
    </rPh>
    <phoneticPr fontId="2"/>
  </si>
  <si>
    <t xml:space="preserve"> ← 債権者本人に代わって県の執行機関が申請する
　　場合は、入力不要です。</t>
    <rPh sb="3" eb="6">
      <t>サイケンシャ</t>
    </rPh>
    <rPh sb="6" eb="8">
      <t>ホンニン</t>
    </rPh>
    <rPh sb="9" eb="10">
      <t>カ</t>
    </rPh>
    <rPh sb="13" eb="14">
      <t>ケン</t>
    </rPh>
    <rPh sb="15" eb="17">
      <t>シッコウ</t>
    </rPh>
    <rPh sb="17" eb="19">
      <t>キカン</t>
    </rPh>
    <rPh sb="20" eb="22">
      <t>シンセイ</t>
    </rPh>
    <rPh sb="31" eb="33">
      <t>ニュウリョク</t>
    </rPh>
    <rPh sb="33" eb="35">
      <t>フヨウ</t>
    </rPh>
    <phoneticPr fontId="10"/>
  </si>
  <si>
    <t>住　所</t>
    <rPh sb="0" eb="1">
      <t>ジュウ</t>
    </rPh>
    <rPh sb="2" eb="3">
      <t>ショ</t>
    </rPh>
    <phoneticPr fontId="10"/>
  </si>
  <si>
    <t xml:space="preserve"> ← 法人の場合は、担当者（所属・氏名）を入力してください。</t>
    <rPh sb="3" eb="5">
      <t>ホウジン</t>
    </rPh>
    <rPh sb="6" eb="8">
      <t>バアイ</t>
    </rPh>
    <rPh sb="10" eb="13">
      <t>タントウシャ</t>
    </rPh>
    <rPh sb="14" eb="16">
      <t>ショゾク</t>
    </rPh>
    <rPh sb="17" eb="19">
      <t>シメイ</t>
    </rPh>
    <rPh sb="21" eb="23">
      <t>ニュウリョク</t>
    </rPh>
    <phoneticPr fontId="10"/>
  </si>
  <si>
    <t xml:space="preserve"> ← 担当者の電話番号を入力してください。</t>
    <rPh sb="3" eb="6">
      <t>タントウシャ</t>
    </rPh>
    <rPh sb="7" eb="9">
      <t>デンワ</t>
    </rPh>
    <rPh sb="9" eb="11">
      <t>バンゴウ</t>
    </rPh>
    <rPh sb="12" eb="14">
      <t>ニュウリョク</t>
    </rPh>
    <phoneticPr fontId="10"/>
  </si>
  <si>
    <t xml:space="preserve"> ← 担当者のE-mailを入力してください。</t>
    <rPh sb="3" eb="6">
      <t>タントウシャ</t>
    </rPh>
    <rPh sb="14" eb="16">
      <t>ニュウリョク</t>
    </rPh>
    <phoneticPr fontId="10"/>
  </si>
  <si>
    <t>氏　名</t>
    <rPh sb="0" eb="1">
      <t>シ</t>
    </rPh>
    <rPh sb="2" eb="3">
      <t>ナ</t>
    </rPh>
    <phoneticPr fontId="10"/>
  </si>
  <si>
    <t xml:space="preserve"> ← 法人の場合は、法人名及び代表者職・氏名を入力
　　してください</t>
    <rPh sb="23" eb="25">
      <t>ニュウリョク</t>
    </rPh>
    <phoneticPr fontId="10"/>
  </si>
  <si>
    <t>はじめに</t>
    <phoneticPr fontId="10"/>
  </si>
  <si>
    <t>　別添の記載例を参考に、申請書に必要事項を記入し、印刷のうえ、申請書類とともに御提出ください。</t>
    <rPh sb="1" eb="3">
      <t>ベッテン</t>
    </rPh>
    <rPh sb="4" eb="7">
      <t>キサイレイ</t>
    </rPh>
    <rPh sb="8" eb="10">
      <t>サンコウ</t>
    </rPh>
    <rPh sb="12" eb="15">
      <t>シンセイショ</t>
    </rPh>
    <rPh sb="16" eb="18">
      <t>ヒツヨウ</t>
    </rPh>
    <rPh sb="18" eb="20">
      <t>ジコウ</t>
    </rPh>
    <rPh sb="21" eb="23">
      <t>キニュウ</t>
    </rPh>
    <rPh sb="25" eb="27">
      <t>インサツ</t>
    </rPh>
    <rPh sb="31" eb="33">
      <t>シンセイ</t>
    </rPh>
    <rPh sb="33" eb="35">
      <t>ショルイ</t>
    </rPh>
    <rPh sb="39" eb="42">
      <t>ゴテイシュツ</t>
    </rPh>
    <phoneticPr fontId="10"/>
  </si>
  <si>
    <t>　「入力用」シートに入力していただくと、「申請書」シートに転記されます。</t>
    <rPh sb="4" eb="5">
      <t>ヨウ</t>
    </rPh>
    <rPh sb="10" eb="12">
      <t>ニュウリョク</t>
    </rPh>
    <rPh sb="29" eb="31">
      <t>テンキ</t>
    </rPh>
    <phoneticPr fontId="10"/>
  </si>
  <si>
    <t>　申請書は手書きしていただいても構いません。</t>
    <rPh sb="1" eb="4">
      <t>シンセイショ</t>
    </rPh>
    <rPh sb="5" eb="7">
      <t>テガ</t>
    </rPh>
    <rPh sb="16" eb="17">
      <t>カマ</t>
    </rPh>
    <phoneticPr fontId="10"/>
  </si>
  <si>
    <t>雇用労政課</t>
    <rPh sb="0" eb="5">
      <t>コヨウロウセイカ</t>
    </rPh>
    <phoneticPr fontId="2"/>
  </si>
  <si>
    <t>024-521-7489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</si>
</sst>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329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52" xfId="0" applyNumberFormat="1" applyFont="1" applyFill="1" applyBorder="1" applyAlignment="1">
      <alignment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2" borderId="53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46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6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2" fillId="0" borderId="18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2" fillId="0" borderId="16" xfId="0" applyFont="1" applyBorder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12" fillId="4" borderId="39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1" applyNumberFormat="1" applyFill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2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6" fillId="2" borderId="2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 applyProtection="1">
      <alignment vertical="center"/>
      <protection locked="0"/>
    </xf>
    <xf numFmtId="0" fontId="12" fillId="4" borderId="38" xfId="0" applyFont="1" applyFill="1" applyBorder="1" applyAlignment="1" applyProtection="1">
      <alignment horizontal="right" vertical="center"/>
    </xf>
    <xf numFmtId="0" fontId="12" fillId="4" borderId="39" xfId="0" applyFont="1" applyFill="1" applyBorder="1" applyAlignment="1" applyProtection="1">
      <alignment horizontal="right" vertical="center"/>
    </xf>
    <xf numFmtId="0" fontId="12" fillId="4" borderId="40" xfId="0" applyFont="1" applyFill="1" applyBorder="1" applyAlignment="1" applyProtection="1">
      <alignment horizontal="right" vertical="center"/>
    </xf>
    <xf numFmtId="49" fontId="12" fillId="0" borderId="67" xfId="0" applyNumberFormat="1" applyFont="1" applyBorder="1" applyAlignment="1" applyProtection="1">
      <alignment horizontal="left" vertical="center" wrapText="1"/>
      <protection locked="0"/>
    </xf>
    <xf numFmtId="49" fontId="12" fillId="0" borderId="67" xfId="0" applyNumberFormat="1" applyFont="1" applyBorder="1" applyAlignment="1" applyProtection="1">
      <alignment horizontal="left" vertical="center"/>
      <protection locked="0"/>
    </xf>
    <xf numFmtId="49" fontId="12" fillId="0" borderId="54" xfId="0" applyNumberFormat="1" applyFont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right" vertical="center"/>
    </xf>
    <xf numFmtId="0" fontId="12" fillId="4" borderId="30" xfId="0" applyFont="1" applyFill="1" applyBorder="1" applyAlignment="1" applyProtection="1">
      <alignment horizontal="right" vertical="center"/>
    </xf>
    <xf numFmtId="0" fontId="12" fillId="4" borderId="31" xfId="0" applyFont="1" applyFill="1" applyBorder="1" applyAlignment="1" applyProtection="1">
      <alignment horizontal="right" vertical="center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62" xfId="0" applyNumberFormat="1" applyFont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right" vertical="center"/>
    </xf>
    <xf numFmtId="0" fontId="12" fillId="4" borderId="35" xfId="0" applyFont="1" applyFill="1" applyBorder="1" applyAlignment="1" applyProtection="1">
      <alignment horizontal="right" vertical="center"/>
    </xf>
    <xf numFmtId="0" fontId="12" fillId="4" borderId="47" xfId="0" applyFont="1" applyFill="1" applyBorder="1" applyAlignment="1" applyProtection="1">
      <alignment horizontal="right" vertical="center"/>
    </xf>
    <xf numFmtId="49" fontId="12" fillId="0" borderId="66" xfId="0" applyNumberFormat="1" applyFont="1" applyBorder="1" applyAlignment="1" applyProtection="1">
      <alignment horizontal="left" vertical="center" wrapText="1"/>
      <protection locked="0"/>
    </xf>
    <xf numFmtId="49" fontId="12" fillId="0" borderId="66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12" fillId="0" borderId="73" xfId="0" applyNumberFormat="1" applyFont="1" applyBorder="1" applyAlignment="1" applyProtection="1">
      <alignment horizontal="left" vertical="center"/>
      <protection locked="0"/>
    </xf>
    <xf numFmtId="49" fontId="12" fillId="0" borderId="68" xfId="0" applyNumberFormat="1" applyFont="1" applyBorder="1" applyAlignment="1" applyProtection="1">
      <alignment horizontal="left" vertical="center"/>
      <protection locked="0"/>
    </xf>
    <xf numFmtId="0" fontId="12" fillId="4" borderId="77" xfId="0" applyFont="1" applyFill="1" applyBorder="1" applyAlignment="1" applyProtection="1">
      <alignment horizontal="right" vertical="center" wrapText="1"/>
    </xf>
    <xf numFmtId="0" fontId="12" fillId="4" borderId="69" xfId="0" applyFont="1" applyFill="1" applyBorder="1" applyAlignment="1" applyProtection="1">
      <alignment horizontal="right" vertical="center" wrapText="1"/>
    </xf>
    <xf numFmtId="0" fontId="12" fillId="4" borderId="70" xfId="0" applyFont="1" applyFill="1" applyBorder="1" applyAlignment="1" applyProtection="1">
      <alignment horizontal="right" vertical="center" wrapText="1"/>
    </xf>
    <xf numFmtId="49" fontId="12" fillId="0" borderId="64" xfId="0" applyNumberFormat="1" applyFont="1" applyBorder="1" applyAlignment="1" applyProtection="1">
      <alignment horizontal="left" vertical="center" wrapText="1"/>
      <protection locked="0"/>
    </xf>
    <xf numFmtId="49" fontId="12" fillId="0" borderId="82" xfId="0" applyNumberFormat="1" applyFont="1" applyBorder="1" applyAlignment="1" applyProtection="1">
      <alignment horizontal="left" vertical="center" wrapText="1"/>
      <protection locked="0"/>
    </xf>
    <xf numFmtId="49" fontId="12" fillId="0" borderId="83" xfId="0" applyNumberFormat="1" applyFont="1" applyBorder="1" applyAlignment="1" applyProtection="1">
      <alignment horizontal="left" vertical="center" wrapText="1"/>
      <protection locked="0"/>
    </xf>
    <xf numFmtId="49" fontId="12" fillId="0" borderId="65" xfId="0" applyNumberFormat="1" applyFont="1" applyBorder="1" applyAlignment="1" applyProtection="1">
      <alignment horizontal="left" vertical="center"/>
      <protection locked="0"/>
    </xf>
    <xf numFmtId="49" fontId="12" fillId="0" borderId="81" xfId="0" applyNumberFormat="1" applyFont="1" applyBorder="1" applyAlignment="1" applyProtection="1">
      <alignment horizontal="left" vertical="center"/>
      <protection locked="0"/>
    </xf>
    <xf numFmtId="49" fontId="12" fillId="0" borderId="64" xfId="0" applyNumberFormat="1" applyFont="1" applyBorder="1" applyAlignment="1" applyProtection="1">
      <alignment horizontal="left" vertical="center"/>
      <protection locked="0"/>
    </xf>
    <xf numFmtId="49" fontId="12" fillId="0" borderId="74" xfId="0" applyNumberFormat="1" applyFont="1" applyBorder="1" applyAlignment="1" applyProtection="1">
      <alignment horizontal="left" vertical="center"/>
      <protection locked="0"/>
    </xf>
    <xf numFmtId="49" fontId="12" fillId="0" borderId="75" xfId="0" applyNumberFormat="1" applyFont="1" applyBorder="1" applyAlignment="1" applyProtection="1">
      <alignment horizontal="left" vertical="center"/>
      <protection locked="0"/>
    </xf>
    <xf numFmtId="49" fontId="12" fillId="0" borderId="88" xfId="0" applyNumberFormat="1" applyFont="1" applyBorder="1" applyAlignment="1" applyProtection="1">
      <alignment horizontal="left" vertical="center"/>
      <protection locked="0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45" xfId="0" applyNumberFormat="1" applyFont="1" applyBorder="1" applyAlignment="1" applyProtection="1">
      <alignment horizontal="left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37" xfId="0" applyNumberFormat="1" applyFont="1" applyBorder="1" applyAlignment="1" applyProtection="1">
      <alignment horizontal="left" vertical="center"/>
      <protection locked="0"/>
    </xf>
    <xf numFmtId="49" fontId="12" fillId="0" borderId="79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96" xfId="0" applyNumberFormat="1" applyFont="1" applyBorder="1" applyAlignment="1" applyProtection="1">
      <alignment horizontal="left" vertical="center"/>
      <protection locked="0"/>
    </xf>
    <xf numFmtId="49" fontId="12" fillId="0" borderId="80" xfId="0" applyNumberFormat="1" applyFont="1" applyBorder="1" applyAlignment="1" applyProtection="1">
      <alignment horizontal="left" vertical="center"/>
      <protection locked="0"/>
    </xf>
    <xf numFmtId="49" fontId="12" fillId="0" borderId="63" xfId="0" applyNumberFormat="1" applyFont="1" applyBorder="1" applyAlignment="1" applyProtection="1">
      <alignment horizontal="left" vertical="center"/>
      <protection locked="0"/>
    </xf>
    <xf numFmtId="49" fontId="12" fillId="0" borderId="84" xfId="0" applyNumberFormat="1" applyFont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right" vertical="center" shrinkToFit="1"/>
    </xf>
    <xf numFmtId="0" fontId="12" fillId="4" borderId="30" xfId="0" applyFont="1" applyFill="1" applyBorder="1" applyAlignment="1" applyProtection="1">
      <alignment horizontal="right" vertical="center" shrinkToFit="1"/>
    </xf>
    <xf numFmtId="0" fontId="12" fillId="4" borderId="31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 shrinkToFit="1"/>
    </xf>
    <xf numFmtId="0" fontId="12" fillId="4" borderId="35" xfId="0" applyFont="1" applyFill="1" applyBorder="1" applyAlignment="1" applyProtection="1">
      <alignment horizontal="right" vertical="center" shrinkToFit="1"/>
    </xf>
    <xf numFmtId="0" fontId="12" fillId="4" borderId="47" xfId="0" applyFont="1" applyFill="1" applyBorder="1" applyAlignment="1" applyProtection="1">
      <alignment horizontal="right" vertical="center" shrinkToFit="1"/>
    </xf>
    <xf numFmtId="0" fontId="12" fillId="4" borderId="38" xfId="0" applyFont="1" applyFill="1" applyBorder="1" applyAlignment="1" applyProtection="1">
      <alignment horizontal="right" vertical="center" shrinkToFit="1"/>
    </xf>
    <xf numFmtId="0" fontId="12" fillId="4" borderId="39" xfId="0" applyFont="1" applyFill="1" applyBorder="1" applyAlignment="1" applyProtection="1">
      <alignment horizontal="right" vertical="center" shrinkToFit="1"/>
    </xf>
    <xf numFmtId="0" fontId="12" fillId="4" borderId="40" xfId="0" applyFont="1" applyFill="1" applyBorder="1" applyAlignment="1" applyProtection="1">
      <alignment horizontal="right" vertical="center" shrinkToFit="1"/>
    </xf>
    <xf numFmtId="0" fontId="12" fillId="4" borderId="89" xfId="0" applyFont="1" applyFill="1" applyBorder="1" applyAlignment="1" applyProtection="1">
      <alignment horizontal="right" vertical="center"/>
    </xf>
    <xf numFmtId="0" fontId="12" fillId="4" borderId="90" xfId="0" applyFont="1" applyFill="1" applyBorder="1" applyAlignment="1" applyProtection="1">
      <alignment horizontal="right" vertical="center"/>
    </xf>
    <xf numFmtId="0" fontId="12" fillId="4" borderId="91" xfId="0" applyFont="1" applyFill="1" applyBorder="1" applyAlignment="1" applyProtection="1">
      <alignment horizontal="right" vertical="center"/>
    </xf>
    <xf numFmtId="0" fontId="12" fillId="4" borderId="78" xfId="0" applyFont="1" applyFill="1" applyBorder="1" applyAlignment="1" applyProtection="1">
      <alignment horizontal="right" vertical="center"/>
    </xf>
    <xf numFmtId="0" fontId="12" fillId="4" borderId="71" xfId="0" applyFont="1" applyFill="1" applyBorder="1" applyAlignment="1" applyProtection="1">
      <alignment horizontal="right" vertical="center"/>
    </xf>
    <xf numFmtId="0" fontId="12" fillId="4" borderId="72" xfId="0" applyFont="1" applyFill="1" applyBorder="1" applyAlignment="1" applyProtection="1">
      <alignment horizontal="right" vertical="center"/>
    </xf>
    <xf numFmtId="0" fontId="12" fillId="4" borderId="77" xfId="0" applyFont="1" applyFill="1" applyBorder="1" applyAlignment="1" applyProtection="1">
      <alignment horizontal="right" vertical="center"/>
    </xf>
    <xf numFmtId="0" fontId="12" fillId="4" borderId="69" xfId="0" applyFont="1" applyFill="1" applyBorder="1" applyAlignment="1" applyProtection="1">
      <alignment horizontal="right" vertical="center"/>
    </xf>
    <xf numFmtId="0" fontId="12" fillId="4" borderId="70" xfId="0" applyFont="1" applyFill="1" applyBorder="1" applyAlignment="1" applyProtection="1">
      <alignment horizontal="right" vertical="center"/>
    </xf>
    <xf numFmtId="0" fontId="12" fillId="4" borderId="92" xfId="0" applyFont="1" applyFill="1" applyBorder="1" applyAlignment="1" applyProtection="1">
      <alignment horizontal="right" vertical="center"/>
    </xf>
    <xf numFmtId="0" fontId="12" fillId="4" borderId="93" xfId="0" applyFont="1" applyFill="1" applyBorder="1" applyAlignment="1" applyProtection="1">
      <alignment horizontal="right" vertical="center"/>
    </xf>
    <xf numFmtId="0" fontId="12" fillId="4" borderId="94" xfId="0" applyFont="1" applyFill="1" applyBorder="1" applyAlignment="1" applyProtection="1">
      <alignment horizontal="right" vertical="center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63" xfId="0" applyNumberFormat="1" applyFont="1" applyBorder="1" applyAlignment="1" applyProtection="1">
      <alignment horizontal="left" vertical="center" wrapText="1"/>
      <protection locked="0"/>
    </xf>
    <xf numFmtId="0" fontId="12" fillId="0" borderId="67" xfId="0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98" xfId="0" applyNumberFormat="1" applyFont="1" applyBorder="1" applyAlignment="1">
      <alignment vertical="center" textRotation="255" shrinkToFit="1"/>
    </xf>
    <xf numFmtId="49" fontId="4" fillId="0" borderId="85" xfId="0" applyNumberFormat="1" applyFont="1" applyBorder="1" applyAlignment="1">
      <alignment vertical="center" textRotation="255" shrinkToFit="1"/>
    </xf>
    <xf numFmtId="49" fontId="4" fillId="0" borderId="63" xfId="0" applyNumberFormat="1" applyFont="1" applyBorder="1" applyAlignment="1">
      <alignment vertical="center" textRotation="255" shrinkToFit="1"/>
    </xf>
    <xf numFmtId="49" fontId="4" fillId="0" borderId="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9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96" xfId="0" applyNumberFormat="1" applyFont="1" applyFill="1" applyBorder="1" applyAlignment="1">
      <alignment horizontal="center" vertical="center"/>
    </xf>
    <xf numFmtId="49" fontId="4" fillId="0" borderId="97" xfId="0" applyNumberFormat="1" applyFont="1" applyFill="1" applyBorder="1" applyAlignment="1">
      <alignment horizontal="left" vertical="center"/>
    </xf>
    <xf numFmtId="49" fontId="4" fillId="0" borderId="98" xfId="0" applyNumberFormat="1" applyFont="1" applyFill="1" applyBorder="1" applyAlignment="1">
      <alignment horizontal="left" vertical="center"/>
    </xf>
    <xf numFmtId="49" fontId="4" fillId="0" borderId="99" xfId="0" applyNumberFormat="1" applyFont="1" applyFill="1" applyBorder="1" applyAlignment="1">
      <alignment horizontal="left" vertical="center"/>
    </xf>
    <xf numFmtId="49" fontId="4" fillId="0" borderId="63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6" fillId="2" borderId="29" xfId="0" applyNumberFormat="1" applyFont="1" applyFill="1" applyBorder="1" applyAlignment="1">
      <alignment vertical="center" shrinkToFit="1"/>
    </xf>
    <xf numFmtId="0" fontId="6" fillId="2" borderId="30" xfId="0" applyNumberFormat="1" applyFont="1" applyFill="1" applyBorder="1" applyAlignment="1">
      <alignment vertical="center" shrinkToFit="1"/>
    </xf>
    <xf numFmtId="49" fontId="4" fillId="0" borderId="51" xfId="0" applyNumberFormat="1" applyFont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 shrinkToFit="1"/>
    </xf>
    <xf numFmtId="0" fontId="6" fillId="2" borderId="4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24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2" borderId="97" xfId="0" applyNumberFormat="1" applyFont="1" applyFill="1" applyBorder="1" applyAlignment="1">
      <alignment horizontal="center" vertical="center" shrinkToFit="1"/>
    </xf>
    <xf numFmtId="0" fontId="4" fillId="2" borderId="98" xfId="0" applyNumberFormat="1" applyFont="1" applyFill="1" applyBorder="1" applyAlignment="1">
      <alignment horizontal="center" vertical="center" shrinkToFit="1"/>
    </xf>
    <xf numFmtId="0" fontId="4" fillId="2" borderId="99" xfId="0" applyNumberFormat="1" applyFont="1" applyFill="1" applyBorder="1" applyAlignment="1">
      <alignment horizontal="center" vertical="center" shrinkToFit="1"/>
    </xf>
    <xf numFmtId="0" fontId="4" fillId="2" borderId="63" xfId="0" applyNumberFormat="1" applyFont="1" applyFill="1" applyBorder="1" applyAlignment="1">
      <alignment horizontal="center" vertical="center" shrinkToFit="1"/>
    </xf>
    <xf numFmtId="0" fontId="4" fillId="2" borderId="50" xfId="0" applyNumberFormat="1" applyFont="1" applyFill="1" applyBorder="1" applyAlignment="1">
      <alignment horizontal="center" vertical="center" shrinkToFit="1"/>
    </xf>
    <xf numFmtId="0" fontId="4" fillId="2" borderId="33" xfId="0" applyNumberFormat="1" applyFont="1" applyFill="1" applyBorder="1" applyAlignment="1">
      <alignment horizontal="center" vertical="center" shrinkToFit="1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60" xfId="0" applyNumberFormat="1" applyFont="1" applyBorder="1" applyAlignment="1">
      <alignment horizontal="left" vertical="center"/>
    </xf>
    <xf numFmtId="49" fontId="4" fillId="0" borderId="61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8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4" fillId="0" borderId="4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49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49" fontId="4" fillId="0" borderId="29" xfId="0" applyNumberFormat="1" applyFont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86" xfId="0" applyNumberFormat="1" applyFont="1" applyFill="1" applyBorder="1" applyAlignment="1">
      <alignment horizontal="center" vertical="center"/>
    </xf>
    <xf numFmtId="0" fontId="4" fillId="3" borderId="87" xfId="0" applyNumberFormat="1" applyFont="1" applyFill="1" applyBorder="1" applyAlignment="1">
      <alignment horizontal="center" vertical="center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51" xfId="0" applyNumberFormat="1" applyFont="1" applyFill="1" applyBorder="1" applyAlignment="1">
      <alignment horizontal="left" vertical="center" wrapText="1"/>
    </xf>
    <xf numFmtId="0" fontId="4" fillId="3" borderId="34" xfId="0" applyNumberFormat="1" applyFont="1" applyFill="1" applyBorder="1" applyAlignment="1">
      <alignment horizontal="left" vertical="center" wrapText="1"/>
    </xf>
    <xf numFmtId="0" fontId="4" fillId="3" borderId="36" xfId="0" applyNumberFormat="1" applyFont="1" applyFill="1" applyBorder="1" applyAlignment="1">
      <alignment horizontal="left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59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30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 shrinkToFit="1"/>
    </xf>
    <xf numFmtId="0" fontId="4" fillId="2" borderId="37" xfId="0" applyNumberFormat="1" applyFont="1" applyFill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0" fontId="4" fillId="2" borderId="57" xfId="0" applyNumberFormat="1" applyFont="1" applyFill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left" vertical="center" shrinkToFit="1"/>
    </xf>
    <xf numFmtId="49" fontId="6" fillId="2" borderId="30" xfId="0" applyNumberFormat="1" applyFont="1" applyFill="1" applyBorder="1" applyAlignment="1">
      <alignment horizontal="left" vertical="center" shrinkToFit="1"/>
    </xf>
    <xf numFmtId="0" fontId="6" fillId="2" borderId="30" xfId="0" applyNumberFormat="1" applyFont="1" applyFill="1" applyBorder="1" applyAlignment="1">
      <alignment horizontal="left" vertical="center" shrinkToFit="1"/>
    </xf>
    <xf numFmtId="0" fontId="6" fillId="2" borderId="31" xfId="0" applyNumberFormat="1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F9" sqref="F9"/>
    </sheetView>
  </sheetViews>
  <sheetFormatPr defaultRowHeight="13.5" x14ac:dyDescent="0.15"/>
  <sheetData>
    <row r="1" spans="1:1" x14ac:dyDescent="0.15">
      <c r="A1" t="s">
        <v>35</v>
      </c>
    </row>
    <row r="2" spans="1:1" x14ac:dyDescent="0.15">
      <c r="A2" t="s">
        <v>33</v>
      </c>
    </row>
    <row r="3" spans="1:1" x14ac:dyDescent="0.15">
      <c r="A3" t="s">
        <v>34</v>
      </c>
    </row>
  </sheetData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9"/>
  <sheetViews>
    <sheetView showGridLines="0" tabSelected="1" zoomScaleNormal="100" workbookViewId="0"/>
  </sheetViews>
  <sheetFormatPr defaultColWidth="3.75" defaultRowHeight="19.899999999999999" customHeight="1" x14ac:dyDescent="0.15"/>
  <cols>
    <col min="1" max="16384" width="3.75" style="55"/>
  </cols>
  <sheetData>
    <row r="3" spans="1:2" ht="19.899999999999999" customHeight="1" x14ac:dyDescent="0.15">
      <c r="A3" s="55" t="s">
        <v>111</v>
      </c>
    </row>
    <row r="5" spans="1:2" ht="19.899999999999999" customHeight="1" x14ac:dyDescent="0.15">
      <c r="B5" s="55" t="s">
        <v>112</v>
      </c>
    </row>
    <row r="6" spans="1:2" ht="19.899999999999999" customHeight="1" x14ac:dyDescent="0.15">
      <c r="B6" s="55" t="s">
        <v>113</v>
      </c>
    </row>
    <row r="7" spans="1:2" ht="19.899999999999999" customHeight="1" x14ac:dyDescent="0.15">
      <c r="B7" s="55" t="s">
        <v>91</v>
      </c>
    </row>
    <row r="9" spans="1:2" ht="19.899999999999999" customHeight="1" x14ac:dyDescent="0.15">
      <c r="B9" s="55" t="s">
        <v>114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N40"/>
  <sheetViews>
    <sheetView showGridLines="0" view="pageBreakPreview" zoomScaleNormal="100" zoomScaleSheetLayoutView="100" workbookViewId="0"/>
  </sheetViews>
  <sheetFormatPr defaultColWidth="3.75" defaultRowHeight="18.600000000000001" customHeight="1" x14ac:dyDescent="0.15"/>
  <cols>
    <col min="1" max="1" width="3.75" style="57"/>
    <col min="2" max="2" width="3.75" style="60"/>
    <col min="3" max="16384" width="3.75" style="57"/>
  </cols>
  <sheetData>
    <row r="2" spans="2:26" ht="18.600000000000001" customHeight="1" x14ac:dyDescent="0.15">
      <c r="B2" s="56" t="s">
        <v>88</v>
      </c>
    </row>
    <row r="4" spans="2:26" ht="18.600000000000001" customHeight="1" thickBot="1" x14ac:dyDescent="0.2">
      <c r="B4" s="58" t="s">
        <v>61</v>
      </c>
    </row>
    <row r="5" spans="2:26" ht="18.600000000000001" customHeight="1" thickTop="1" x14ac:dyDescent="0.15">
      <c r="B5" s="157" t="s">
        <v>66</v>
      </c>
      <c r="C5" s="158"/>
      <c r="D5" s="158"/>
      <c r="E5" s="158"/>
      <c r="F5" s="158"/>
      <c r="G5" s="158"/>
      <c r="H5" s="158"/>
      <c r="I5" s="159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2"/>
      <c r="Z5" s="59" t="s">
        <v>90</v>
      </c>
    </row>
    <row r="6" spans="2:26" ht="18.600000000000001" customHeight="1" x14ac:dyDescent="0.15">
      <c r="B6" s="160" t="s">
        <v>78</v>
      </c>
      <c r="C6" s="161"/>
      <c r="D6" s="161"/>
      <c r="E6" s="161"/>
      <c r="F6" s="161"/>
      <c r="G6" s="161"/>
      <c r="H6" s="161"/>
      <c r="I6" s="162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30"/>
    </row>
    <row r="7" spans="2:26" ht="18.600000000000001" customHeight="1" x14ac:dyDescent="0.15">
      <c r="B7" s="163" t="s">
        <v>67</v>
      </c>
      <c r="C7" s="164"/>
      <c r="D7" s="164"/>
      <c r="E7" s="164"/>
      <c r="F7" s="164"/>
      <c r="G7" s="164"/>
      <c r="H7" s="164"/>
      <c r="I7" s="165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2"/>
      <c r="Z7" s="59" t="s">
        <v>89</v>
      </c>
    </row>
    <row r="8" spans="2:26" ht="18.600000000000001" customHeight="1" thickBot="1" x14ac:dyDescent="0.2">
      <c r="B8" s="166" t="s">
        <v>79</v>
      </c>
      <c r="C8" s="167"/>
      <c r="D8" s="167"/>
      <c r="E8" s="167"/>
      <c r="F8" s="167"/>
      <c r="G8" s="167"/>
      <c r="H8" s="167"/>
      <c r="I8" s="168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4"/>
      <c r="Z8" s="59" t="s">
        <v>83</v>
      </c>
    </row>
    <row r="9" spans="2:26" ht="18.600000000000001" customHeight="1" thickTop="1" x14ac:dyDescent="0.15">
      <c r="Z9" s="59" t="s">
        <v>84</v>
      </c>
    </row>
    <row r="10" spans="2:26" ht="18.600000000000001" customHeight="1" thickBot="1" x14ac:dyDescent="0.2">
      <c r="B10" s="58" t="s">
        <v>62</v>
      </c>
    </row>
    <row r="11" spans="2:26" ht="18.600000000000001" customHeight="1" thickTop="1" x14ac:dyDescent="0.15">
      <c r="B11" s="103" t="s">
        <v>58</v>
      </c>
      <c r="C11" s="104"/>
      <c r="D11" s="104"/>
      <c r="E11" s="104"/>
      <c r="F11" s="104"/>
      <c r="G11" s="104"/>
      <c r="H11" s="104"/>
      <c r="I11" s="105"/>
      <c r="J11" s="135"/>
      <c r="K11" s="136"/>
      <c r="L11" s="136"/>
      <c r="M11" s="136"/>
      <c r="N11" s="136"/>
      <c r="O11" s="137"/>
      <c r="P11" s="61" t="s">
        <v>74</v>
      </c>
      <c r="Q11" s="61"/>
      <c r="R11" s="61"/>
      <c r="S11" s="61"/>
      <c r="T11" s="61"/>
      <c r="U11" s="61"/>
      <c r="V11" s="61"/>
      <c r="W11" s="61"/>
      <c r="X11" s="61"/>
      <c r="Y11" s="61"/>
    </row>
    <row r="12" spans="2:26" ht="18.600000000000001" customHeight="1" thickBot="1" x14ac:dyDescent="0.2">
      <c r="B12" s="109" t="s">
        <v>50</v>
      </c>
      <c r="C12" s="110"/>
      <c r="D12" s="110"/>
      <c r="E12" s="110"/>
      <c r="F12" s="110"/>
      <c r="G12" s="110"/>
      <c r="H12" s="110"/>
      <c r="I12" s="111"/>
      <c r="J12" s="138"/>
      <c r="K12" s="139"/>
      <c r="L12" s="139"/>
      <c r="M12" s="139"/>
      <c r="N12" s="139"/>
      <c r="O12" s="140"/>
      <c r="P12" s="62"/>
      <c r="Q12" s="63"/>
      <c r="R12" s="63"/>
      <c r="S12" s="63"/>
      <c r="T12" s="63"/>
      <c r="U12" s="63"/>
      <c r="V12" s="63"/>
      <c r="W12" s="63"/>
      <c r="X12" s="63"/>
      <c r="Y12" s="63"/>
    </row>
    <row r="13" spans="2:26" ht="37.15" customHeight="1" thickTop="1" x14ac:dyDescent="0.15">
      <c r="B13" s="123" t="s">
        <v>63</v>
      </c>
      <c r="C13" s="124"/>
      <c r="D13" s="124"/>
      <c r="E13" s="124"/>
      <c r="F13" s="124"/>
      <c r="G13" s="124"/>
      <c r="H13" s="124"/>
      <c r="I13" s="125"/>
      <c r="J13" s="126"/>
      <c r="K13" s="126"/>
      <c r="L13" s="126"/>
      <c r="M13" s="126"/>
      <c r="N13" s="126"/>
      <c r="O13" s="126"/>
      <c r="P13" s="127"/>
      <c r="Q13" s="127"/>
      <c r="R13" s="127"/>
      <c r="S13" s="127"/>
      <c r="T13" s="127"/>
      <c r="U13" s="127"/>
      <c r="V13" s="127"/>
      <c r="W13" s="127"/>
      <c r="X13" s="127"/>
      <c r="Y13" s="128"/>
      <c r="Z13" s="59" t="s">
        <v>75</v>
      </c>
    </row>
    <row r="14" spans="2:26" ht="18.600000000000001" customHeight="1" x14ac:dyDescent="0.15">
      <c r="B14" s="160" t="s">
        <v>80</v>
      </c>
      <c r="C14" s="161"/>
      <c r="D14" s="161"/>
      <c r="E14" s="161"/>
      <c r="F14" s="161"/>
      <c r="G14" s="161"/>
      <c r="H14" s="161"/>
      <c r="I14" s="162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30"/>
    </row>
    <row r="15" spans="2:26" ht="18.600000000000001" customHeight="1" x14ac:dyDescent="0.15">
      <c r="B15" s="163" t="s">
        <v>64</v>
      </c>
      <c r="C15" s="164"/>
      <c r="D15" s="164"/>
      <c r="E15" s="164"/>
      <c r="F15" s="164"/>
      <c r="G15" s="164"/>
      <c r="H15" s="164"/>
      <c r="I15" s="165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2"/>
      <c r="Z15" s="59" t="s">
        <v>76</v>
      </c>
    </row>
    <row r="16" spans="2:26" ht="18.600000000000001" customHeight="1" x14ac:dyDescent="0.15">
      <c r="B16" s="160" t="s">
        <v>81</v>
      </c>
      <c r="C16" s="161"/>
      <c r="D16" s="161"/>
      <c r="E16" s="161"/>
      <c r="F16" s="161"/>
      <c r="G16" s="161"/>
      <c r="H16" s="161"/>
      <c r="I16" s="162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0"/>
    </row>
    <row r="17" spans="2:40" ht="18.600000000000001" customHeight="1" x14ac:dyDescent="0.15">
      <c r="B17" s="163" t="s">
        <v>51</v>
      </c>
      <c r="C17" s="164"/>
      <c r="D17" s="164"/>
      <c r="E17" s="164"/>
      <c r="F17" s="164"/>
      <c r="G17" s="164"/>
      <c r="H17" s="164"/>
      <c r="I17" s="165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2"/>
    </row>
    <row r="18" spans="2:40" ht="18.600000000000001" customHeight="1" thickBot="1" x14ac:dyDescent="0.2">
      <c r="B18" s="160" t="s">
        <v>82</v>
      </c>
      <c r="C18" s="161"/>
      <c r="D18" s="161"/>
      <c r="E18" s="161"/>
      <c r="F18" s="161"/>
      <c r="G18" s="161"/>
      <c r="H18" s="161"/>
      <c r="I18" s="162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30"/>
    </row>
    <row r="19" spans="2:40" ht="18.600000000000001" customHeight="1" thickTop="1" thickBot="1" x14ac:dyDescent="0.2">
      <c r="B19" s="115" t="s">
        <v>65</v>
      </c>
      <c r="C19" s="116"/>
      <c r="D19" s="116"/>
      <c r="E19" s="116"/>
      <c r="F19" s="116"/>
      <c r="G19" s="116"/>
      <c r="H19" s="116"/>
      <c r="I19" s="117"/>
      <c r="J19" s="141"/>
      <c r="K19" s="142"/>
      <c r="L19" s="142"/>
      <c r="M19" s="142"/>
      <c r="N19" s="142"/>
      <c r="O19" s="142"/>
      <c r="P19" s="145"/>
      <c r="Q19" s="64" t="s">
        <v>87</v>
      </c>
      <c r="R19" s="65"/>
      <c r="S19" s="65"/>
      <c r="T19" s="65"/>
      <c r="U19" s="65"/>
      <c r="V19" s="65"/>
      <c r="W19" s="65"/>
      <c r="X19" s="65"/>
      <c r="Y19" s="65"/>
    </row>
    <row r="20" spans="2:40" ht="18.600000000000001" customHeight="1" thickTop="1" x14ac:dyDescent="0.15"/>
    <row r="21" spans="2:40" ht="18.600000000000001" customHeight="1" thickBot="1" x14ac:dyDescent="0.2">
      <c r="B21" s="66" t="s">
        <v>52</v>
      </c>
      <c r="C21" s="67"/>
      <c r="D21" s="67"/>
      <c r="E21" s="67"/>
      <c r="F21" s="67"/>
      <c r="G21" s="67"/>
      <c r="H21" s="67"/>
      <c r="I21" s="67"/>
      <c r="J21" s="68"/>
      <c r="K21" s="68"/>
      <c r="L21" s="68"/>
    </row>
    <row r="22" spans="2:40" ht="18.600000000000001" customHeight="1" thickTop="1" thickBot="1" x14ac:dyDescent="0.2">
      <c r="B22" s="154" t="s">
        <v>53</v>
      </c>
      <c r="C22" s="155"/>
      <c r="D22" s="155"/>
      <c r="E22" s="155"/>
      <c r="F22" s="155"/>
      <c r="G22" s="155"/>
      <c r="H22" s="155"/>
      <c r="I22" s="156"/>
      <c r="J22" s="107"/>
      <c r="K22" s="107"/>
      <c r="L22" s="107"/>
      <c r="M22" s="107"/>
      <c r="N22" s="107"/>
      <c r="O22" s="108"/>
      <c r="P22" s="69" t="s">
        <v>73</v>
      </c>
      <c r="Q22" s="70"/>
      <c r="R22" s="70"/>
      <c r="S22" s="70"/>
      <c r="T22" s="70"/>
      <c r="U22" s="70"/>
      <c r="V22" s="70"/>
      <c r="W22" s="70"/>
      <c r="X22" s="70"/>
      <c r="Y22" s="70"/>
    </row>
    <row r="23" spans="2:40" ht="18.600000000000001" customHeight="1" thickTop="1" x14ac:dyDescent="0.15">
      <c r="B23" s="148" t="s">
        <v>54</v>
      </c>
      <c r="C23" s="149"/>
      <c r="D23" s="149"/>
      <c r="E23" s="149"/>
      <c r="F23" s="149"/>
      <c r="G23" s="149"/>
      <c r="H23" s="149"/>
      <c r="I23" s="150"/>
      <c r="J23" s="113"/>
      <c r="K23" s="113"/>
      <c r="L23" s="113"/>
      <c r="M23" s="113"/>
      <c r="N23" s="113"/>
      <c r="O23" s="113"/>
      <c r="P23" s="146"/>
      <c r="Q23" s="146"/>
      <c r="R23" s="146"/>
      <c r="S23" s="146"/>
      <c r="T23" s="146"/>
      <c r="U23" s="146"/>
      <c r="V23" s="146"/>
      <c r="W23" s="146"/>
      <c r="X23" s="146"/>
      <c r="Y23" s="147"/>
    </row>
    <row r="24" spans="2:40" ht="18.600000000000001" customHeight="1" thickBot="1" x14ac:dyDescent="0.2">
      <c r="B24" s="151" t="s">
        <v>55</v>
      </c>
      <c r="C24" s="152"/>
      <c r="D24" s="152"/>
      <c r="E24" s="152"/>
      <c r="F24" s="152"/>
      <c r="G24" s="152"/>
      <c r="H24" s="152"/>
      <c r="I24" s="153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20"/>
    </row>
    <row r="25" spans="2:40" ht="18.600000000000001" customHeight="1" thickTop="1" x14ac:dyDescent="0.15">
      <c r="B25" s="154" t="s">
        <v>56</v>
      </c>
      <c r="C25" s="155"/>
      <c r="D25" s="155"/>
      <c r="E25" s="155"/>
      <c r="F25" s="155"/>
      <c r="G25" s="155"/>
      <c r="H25" s="155"/>
      <c r="I25" s="156"/>
      <c r="J25" s="135"/>
      <c r="K25" s="136"/>
      <c r="L25" s="136"/>
      <c r="M25" s="136"/>
      <c r="N25" s="136"/>
      <c r="O25" s="137"/>
      <c r="P25" s="71" t="s">
        <v>72</v>
      </c>
      <c r="Q25" s="71"/>
      <c r="R25" s="71"/>
      <c r="S25" s="71"/>
      <c r="T25" s="71"/>
      <c r="U25" s="71"/>
      <c r="V25" s="71"/>
      <c r="W25" s="71"/>
      <c r="X25" s="71"/>
      <c r="Y25" s="71"/>
    </row>
    <row r="26" spans="2:40" ht="18.600000000000001" customHeight="1" thickBot="1" x14ac:dyDescent="0.2">
      <c r="B26" s="148" t="s">
        <v>57</v>
      </c>
      <c r="C26" s="149"/>
      <c r="D26" s="149"/>
      <c r="E26" s="149"/>
      <c r="F26" s="149"/>
      <c r="G26" s="149"/>
      <c r="H26" s="149"/>
      <c r="I26" s="150"/>
      <c r="J26" s="138"/>
      <c r="K26" s="139"/>
      <c r="L26" s="139"/>
      <c r="M26" s="139"/>
      <c r="N26" s="139"/>
      <c r="O26" s="140"/>
      <c r="P26" s="72"/>
      <c r="Q26" s="70"/>
      <c r="R26" s="70"/>
      <c r="S26" s="70"/>
      <c r="T26" s="70"/>
      <c r="U26" s="70"/>
      <c r="V26" s="70"/>
      <c r="W26" s="70"/>
      <c r="X26" s="70"/>
      <c r="Y26" s="70"/>
      <c r="Z26" s="68"/>
      <c r="AA26" s="68"/>
      <c r="AB26" s="68"/>
      <c r="AC26" s="68"/>
      <c r="AD26" s="68"/>
      <c r="AE26" s="68"/>
      <c r="AF26" s="68"/>
      <c r="AG26" s="68"/>
    </row>
    <row r="27" spans="2:40" ht="18.600000000000001" customHeight="1" thickTop="1" thickBot="1" x14ac:dyDescent="0.2">
      <c r="B27" s="151" t="s">
        <v>71</v>
      </c>
      <c r="C27" s="152"/>
      <c r="D27" s="152"/>
      <c r="E27" s="152"/>
      <c r="F27" s="152"/>
      <c r="G27" s="152"/>
      <c r="H27" s="152"/>
      <c r="I27" s="153"/>
      <c r="J27" s="141"/>
      <c r="K27" s="142"/>
      <c r="L27" s="142"/>
      <c r="M27" s="142"/>
      <c r="N27" s="142"/>
      <c r="O27" s="142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4"/>
    </row>
    <row r="28" spans="2:40" ht="18.600000000000001" customHeight="1" thickTop="1" x14ac:dyDescent="0.15"/>
    <row r="30" spans="2:40" ht="18.600000000000001" customHeight="1" thickBot="1" x14ac:dyDescent="0.2">
      <c r="B30" s="66" t="s">
        <v>59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40" ht="18.600000000000001" customHeight="1" thickTop="1" thickBot="1" x14ac:dyDescent="0.2">
      <c r="B31" s="103" t="s">
        <v>60</v>
      </c>
      <c r="C31" s="104"/>
      <c r="D31" s="104"/>
      <c r="E31" s="104"/>
      <c r="F31" s="104"/>
      <c r="G31" s="104"/>
      <c r="H31" s="104"/>
      <c r="I31" s="105"/>
      <c r="J31" s="173" t="s">
        <v>77</v>
      </c>
      <c r="K31" s="173"/>
      <c r="L31" s="174"/>
      <c r="M31" s="175"/>
      <c r="N31" s="74" t="s">
        <v>68</v>
      </c>
      <c r="O31" s="174"/>
      <c r="P31" s="175"/>
      <c r="Q31" s="74" t="s">
        <v>69</v>
      </c>
      <c r="R31" s="174"/>
      <c r="S31" s="175"/>
      <c r="T31" s="75" t="s">
        <v>70</v>
      </c>
      <c r="U31" s="73"/>
      <c r="V31" s="68"/>
      <c r="W31" s="68"/>
      <c r="X31" s="68"/>
      <c r="Y31" s="68"/>
      <c r="Z31" s="67"/>
      <c r="AA31" s="67"/>
    </row>
    <row r="32" spans="2:40" ht="37.15" customHeight="1" thickTop="1" x14ac:dyDescent="0.15">
      <c r="B32" s="109" t="s">
        <v>105</v>
      </c>
      <c r="C32" s="110"/>
      <c r="D32" s="110"/>
      <c r="E32" s="110"/>
      <c r="F32" s="110"/>
      <c r="G32" s="110"/>
      <c r="H32" s="110"/>
      <c r="I32" s="111"/>
      <c r="J32" s="172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7"/>
      <c r="Z32" s="169" t="s">
        <v>104</v>
      </c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</row>
    <row r="33" spans="2:40" ht="37.15" customHeight="1" x14ac:dyDescent="0.15">
      <c r="B33" s="109" t="s">
        <v>109</v>
      </c>
      <c r="C33" s="110"/>
      <c r="D33" s="110"/>
      <c r="E33" s="110"/>
      <c r="F33" s="110"/>
      <c r="G33" s="110"/>
      <c r="H33" s="110"/>
      <c r="I33" s="111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4"/>
      <c r="Z33" s="169" t="s">
        <v>110</v>
      </c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</row>
    <row r="34" spans="2:40" ht="18.600000000000001" customHeight="1" thickBot="1" x14ac:dyDescent="0.2">
      <c r="B34" s="115" t="s">
        <v>96</v>
      </c>
      <c r="C34" s="116"/>
      <c r="D34" s="116"/>
      <c r="E34" s="116"/>
      <c r="F34" s="116"/>
      <c r="G34" s="116"/>
      <c r="H34" s="116"/>
      <c r="I34" s="117"/>
      <c r="J34" s="118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20"/>
      <c r="Z34" s="67"/>
      <c r="AA34" s="71"/>
    </row>
    <row r="35" spans="2:40" ht="18.600000000000001" customHeight="1" thickTop="1" x14ac:dyDescent="0.15"/>
    <row r="36" spans="2:40" ht="18.600000000000001" customHeight="1" thickBot="1" x14ac:dyDescent="0.2">
      <c r="B36" s="66" t="s">
        <v>100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Z36" s="59"/>
    </row>
    <row r="37" spans="2:40" ht="18.600000000000001" customHeight="1" thickTop="1" x14ac:dyDescent="0.15">
      <c r="B37" s="103" t="s">
        <v>99</v>
      </c>
      <c r="C37" s="104"/>
      <c r="D37" s="104"/>
      <c r="E37" s="104"/>
      <c r="F37" s="104"/>
      <c r="G37" s="104"/>
      <c r="H37" s="104"/>
      <c r="I37" s="105"/>
      <c r="J37" s="106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8"/>
      <c r="Z37" s="102" t="s">
        <v>106</v>
      </c>
    </row>
    <row r="38" spans="2:40" ht="18.600000000000001" customHeight="1" x14ac:dyDescent="0.15">
      <c r="B38" s="109" t="s">
        <v>96</v>
      </c>
      <c r="C38" s="110"/>
      <c r="D38" s="110"/>
      <c r="E38" s="110"/>
      <c r="F38" s="110"/>
      <c r="G38" s="110"/>
      <c r="H38" s="110"/>
      <c r="I38" s="111"/>
      <c r="J38" s="112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4"/>
      <c r="Z38" s="71" t="s">
        <v>107</v>
      </c>
    </row>
    <row r="39" spans="2:40" ht="18.600000000000001" customHeight="1" thickBot="1" x14ac:dyDescent="0.2">
      <c r="B39" s="115" t="s">
        <v>101</v>
      </c>
      <c r="C39" s="116"/>
      <c r="D39" s="116"/>
      <c r="E39" s="116"/>
      <c r="F39" s="116"/>
      <c r="G39" s="116"/>
      <c r="H39" s="116"/>
      <c r="I39" s="117"/>
      <c r="J39" s="118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20"/>
      <c r="Z39" s="71" t="s">
        <v>108</v>
      </c>
    </row>
    <row r="40" spans="2:40" ht="18.600000000000001" customHeight="1" thickTop="1" x14ac:dyDescent="0.15"/>
  </sheetData>
  <sheetProtection selectLockedCells="1"/>
  <dataConsolidate/>
  <mergeCells count="57">
    <mergeCell ref="Z33:AN33"/>
    <mergeCell ref="Z32:AN32"/>
    <mergeCell ref="B31:I31"/>
    <mergeCell ref="B32:I32"/>
    <mergeCell ref="J32:Y32"/>
    <mergeCell ref="J31:K31"/>
    <mergeCell ref="L31:M31"/>
    <mergeCell ref="O31:P31"/>
    <mergeCell ref="R31:S31"/>
    <mergeCell ref="B33:I33"/>
    <mergeCell ref="J33:Y33"/>
    <mergeCell ref="B5:I5"/>
    <mergeCell ref="B6:I6"/>
    <mergeCell ref="B7:I7"/>
    <mergeCell ref="B8:I8"/>
    <mergeCell ref="B22:I22"/>
    <mergeCell ref="B14:I14"/>
    <mergeCell ref="B16:I16"/>
    <mergeCell ref="B18:I18"/>
    <mergeCell ref="B19:I19"/>
    <mergeCell ref="B15:I15"/>
    <mergeCell ref="B17:I17"/>
    <mergeCell ref="B23:I23"/>
    <mergeCell ref="B24:I24"/>
    <mergeCell ref="B25:I25"/>
    <mergeCell ref="B26:I26"/>
    <mergeCell ref="B27:I27"/>
    <mergeCell ref="J25:O25"/>
    <mergeCell ref="J26:O26"/>
    <mergeCell ref="J16:Y16"/>
    <mergeCell ref="J19:P19"/>
    <mergeCell ref="J23:Y23"/>
    <mergeCell ref="J24:Y24"/>
    <mergeCell ref="J17:Y17"/>
    <mergeCell ref="J18:Y18"/>
    <mergeCell ref="B34:I34"/>
    <mergeCell ref="J34:Y34"/>
    <mergeCell ref="J5:Y5"/>
    <mergeCell ref="B12:I12"/>
    <mergeCell ref="B11:I11"/>
    <mergeCell ref="B13:I13"/>
    <mergeCell ref="J13:Y13"/>
    <mergeCell ref="J6:Y6"/>
    <mergeCell ref="J7:Y7"/>
    <mergeCell ref="J8:Y8"/>
    <mergeCell ref="J11:O11"/>
    <mergeCell ref="J12:O12"/>
    <mergeCell ref="J14:Y14"/>
    <mergeCell ref="J15:Y15"/>
    <mergeCell ref="J27:AG27"/>
    <mergeCell ref="J22:O22"/>
    <mergeCell ref="B37:I37"/>
    <mergeCell ref="J37:Y37"/>
    <mergeCell ref="B38:I38"/>
    <mergeCell ref="J38:Y38"/>
    <mergeCell ref="B39:I39"/>
    <mergeCell ref="J39:Y39"/>
  </mergeCells>
  <phoneticPr fontId="10"/>
  <dataValidations xWindow="431" yWindow="357" count="6">
    <dataValidation type="list" allowBlank="1" showInputMessage="1" showErrorMessage="1" error="リストから選択してください。" sqref="J25:O25" xr:uid="{00000000-0002-0000-0200-000000000000}">
      <formula1>"1.普通預金,2.当座預金,9.別段・別口"</formula1>
    </dataValidation>
    <dataValidation imeMode="off" allowBlank="1" showInputMessage="1" showErrorMessage="1" sqref="R31:S31 O31:P31 J19:P19 L31:M31 J34:Y34 J38:Y39 J11:O11" xr:uid="{00000000-0002-0000-0200-000001000000}"/>
    <dataValidation imeMode="hiragana" allowBlank="1" showInputMessage="1" showErrorMessage="1" sqref="J5:Y5 J7:Y7 J12:O12 J13:Y13 J15:Y15 J17:Y17 J23:Y24 J31:K31 J32:Y33 J37:Y37" xr:uid="{00000000-0002-0000-0200-000002000000}"/>
    <dataValidation imeMode="halfKatakana" allowBlank="1" showInputMessage="1" showErrorMessage="1" sqref="J6:Y6 J8:Y8 J14:Y14 J16:Y16 J18:Y18 J27:AG27" xr:uid="{00000000-0002-0000-0200-000003000000}"/>
    <dataValidation type="list" allowBlank="1" showInputMessage="1" showErrorMessage="1" error="リストから選択してください。" sqref="J22:O22" xr:uid="{00000000-0002-0000-0200-000004000000}">
      <formula1>"1.口座振替,2.隔地払（支店）,3.隔地払（他店）,4.隔地払（郵便局）,5.支払証"</formula1>
    </dataValidation>
    <dataValidation type="textLength" imeMode="off" operator="lessThanOrEqual" allowBlank="1" showInputMessage="1" showErrorMessage="1" error="口座番号は7桁以下です。" sqref="J26:O26" xr:uid="{00000000-0002-0000-0200-000005000000}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48"/>
  <sheetViews>
    <sheetView showGridLines="0" view="pageBreakPreview" zoomScale="80" zoomScaleNormal="100" zoomScaleSheetLayoutView="80" workbookViewId="0"/>
  </sheetViews>
  <sheetFormatPr defaultColWidth="2.5" defaultRowHeight="15" customHeight="1" x14ac:dyDescent="0.15"/>
  <cols>
    <col min="1" max="67" width="2.75" style="17" customWidth="1"/>
    <col min="68" max="16384" width="2.5" style="17"/>
  </cols>
  <sheetData>
    <row r="1" spans="1:67" s="19" customFormat="1" ht="15" customHeight="1" x14ac:dyDescent="0.15">
      <c r="T1" s="282" t="s">
        <v>25</v>
      </c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</row>
    <row r="2" spans="1:67" s="19" customFormat="1" ht="15" customHeight="1" x14ac:dyDescent="0.15">
      <c r="B2" s="283" t="s">
        <v>1</v>
      </c>
      <c r="C2" s="220"/>
      <c r="D2" s="220"/>
      <c r="E2" s="220"/>
      <c r="F2" s="220"/>
      <c r="G2" s="220"/>
      <c r="H2" s="220"/>
      <c r="I2" s="221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Z2" s="176" t="s">
        <v>103</v>
      </c>
      <c r="BA2" s="180" t="s">
        <v>24</v>
      </c>
      <c r="BB2" s="181"/>
      <c r="BC2" s="181"/>
      <c r="BD2" s="181"/>
      <c r="BE2" s="239"/>
      <c r="BF2" s="294" t="s">
        <v>115</v>
      </c>
      <c r="BG2" s="294"/>
      <c r="BH2" s="294"/>
      <c r="BI2" s="294"/>
      <c r="BJ2" s="294"/>
      <c r="BK2" s="294"/>
      <c r="BL2" s="294"/>
      <c r="BM2" s="294"/>
      <c r="BN2" s="294"/>
      <c r="BO2" s="295"/>
    </row>
    <row r="3" spans="1:67" s="19" customFormat="1" ht="15" customHeight="1" x14ac:dyDescent="0.15">
      <c r="B3" s="1"/>
      <c r="C3" s="1"/>
      <c r="D3" s="1"/>
      <c r="E3" s="1"/>
      <c r="F3" s="1"/>
      <c r="G3" s="1"/>
      <c r="H3" s="1"/>
      <c r="I3" s="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77"/>
      <c r="BA3" s="182"/>
      <c r="BB3" s="183"/>
      <c r="BC3" s="183"/>
      <c r="BD3" s="183"/>
      <c r="BE3" s="222"/>
      <c r="BF3" s="296"/>
      <c r="BG3" s="296"/>
      <c r="BH3" s="296"/>
      <c r="BI3" s="296"/>
      <c r="BJ3" s="296"/>
      <c r="BK3" s="296"/>
      <c r="BL3" s="296"/>
      <c r="BM3" s="296"/>
      <c r="BN3" s="296"/>
      <c r="BO3" s="297"/>
    </row>
    <row r="4" spans="1:67" s="19" customFormat="1" ht="15" customHeight="1" x14ac:dyDescent="0.15">
      <c r="B4" s="283" t="s">
        <v>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  <c r="R4" s="283" t="s">
        <v>38</v>
      </c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1"/>
      <c r="AD4" s="18"/>
      <c r="AE4" s="18"/>
      <c r="AT4" s="18"/>
      <c r="AU4" s="18"/>
      <c r="AV4" s="18"/>
      <c r="AW4" s="18"/>
      <c r="AX4" s="18"/>
      <c r="AY4" s="18"/>
      <c r="AZ4" s="177"/>
      <c r="BA4" s="298" t="s">
        <v>46</v>
      </c>
      <c r="BB4" s="299"/>
      <c r="BC4" s="299"/>
      <c r="BD4" s="299"/>
      <c r="BE4" s="300"/>
      <c r="BF4" s="294" t="s">
        <v>116</v>
      </c>
      <c r="BG4" s="294"/>
      <c r="BH4" s="294"/>
      <c r="BI4" s="294"/>
      <c r="BJ4" s="294"/>
      <c r="BK4" s="294"/>
      <c r="BL4" s="294"/>
      <c r="BM4" s="294"/>
      <c r="BN4" s="294"/>
      <c r="BO4" s="295"/>
    </row>
    <row r="5" spans="1:67" s="19" customFormat="1" ht="15" customHeight="1" x14ac:dyDescent="0.15">
      <c r="B5" s="288"/>
      <c r="C5" s="290"/>
      <c r="D5" s="290"/>
      <c r="E5" s="290"/>
      <c r="F5" s="290"/>
      <c r="G5" s="290"/>
      <c r="H5" s="290"/>
      <c r="I5" s="290"/>
      <c r="J5" s="290"/>
      <c r="K5" s="290"/>
      <c r="L5" s="292"/>
      <c r="M5" s="283" t="s">
        <v>37</v>
      </c>
      <c r="N5" s="284"/>
      <c r="O5" s="285"/>
      <c r="P5" s="34"/>
      <c r="Q5" s="34"/>
      <c r="R5" s="286"/>
      <c r="S5" s="286"/>
      <c r="T5" s="287" t="s">
        <v>49</v>
      </c>
      <c r="U5" s="287"/>
      <c r="V5" s="287"/>
      <c r="W5" s="287"/>
      <c r="X5" s="287"/>
      <c r="Y5" s="287"/>
      <c r="Z5" s="287"/>
      <c r="AA5" s="287"/>
      <c r="AB5" s="287"/>
      <c r="AC5" s="287"/>
      <c r="AZ5" s="177"/>
      <c r="BA5" s="301"/>
      <c r="BB5" s="302"/>
      <c r="BC5" s="302"/>
      <c r="BD5" s="302"/>
      <c r="BE5" s="303"/>
      <c r="BF5" s="296"/>
      <c r="BG5" s="296"/>
      <c r="BH5" s="296"/>
      <c r="BI5" s="296"/>
      <c r="BJ5" s="296"/>
      <c r="BK5" s="296"/>
      <c r="BL5" s="296"/>
      <c r="BM5" s="296"/>
      <c r="BN5" s="296"/>
      <c r="BO5" s="297"/>
    </row>
    <row r="6" spans="1:67" s="19" customFormat="1" ht="15" customHeight="1" x14ac:dyDescent="0.15">
      <c r="B6" s="289"/>
      <c r="C6" s="291"/>
      <c r="D6" s="291"/>
      <c r="E6" s="291"/>
      <c r="F6" s="291"/>
      <c r="G6" s="291"/>
      <c r="H6" s="291"/>
      <c r="I6" s="291"/>
      <c r="J6" s="291"/>
      <c r="K6" s="291"/>
      <c r="L6" s="293"/>
      <c r="M6" s="283"/>
      <c r="N6" s="284"/>
      <c r="O6" s="285"/>
      <c r="P6" s="34"/>
      <c r="Q6" s="34"/>
      <c r="R6" s="286"/>
      <c r="S6" s="286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Z6" s="177"/>
      <c r="BA6" s="298" t="s">
        <v>39</v>
      </c>
      <c r="BB6" s="299"/>
      <c r="BC6" s="299"/>
      <c r="BD6" s="299"/>
      <c r="BE6" s="300"/>
      <c r="BF6" s="294"/>
      <c r="BG6" s="294"/>
      <c r="BH6" s="294"/>
      <c r="BI6" s="294"/>
      <c r="BJ6" s="294"/>
      <c r="BK6" s="294"/>
      <c r="BL6" s="294"/>
      <c r="BM6" s="294"/>
      <c r="BN6" s="294"/>
      <c r="BO6" s="295"/>
    </row>
    <row r="7" spans="1:67" s="19" customFormat="1" ht="15" customHeight="1" thickBot="1" x14ac:dyDescent="0.2">
      <c r="AZ7" s="178"/>
      <c r="BA7" s="301"/>
      <c r="BB7" s="302"/>
      <c r="BC7" s="302"/>
      <c r="BD7" s="302"/>
      <c r="BE7" s="303"/>
      <c r="BF7" s="296"/>
      <c r="BG7" s="296"/>
      <c r="BH7" s="296"/>
      <c r="BI7" s="296"/>
      <c r="BJ7" s="296"/>
      <c r="BK7" s="296"/>
      <c r="BL7" s="296"/>
      <c r="BM7" s="296"/>
      <c r="BN7" s="296"/>
      <c r="BO7" s="297"/>
    </row>
    <row r="8" spans="1:67" s="19" customFormat="1" ht="15" customHeight="1" thickTop="1" x14ac:dyDescent="0.15">
      <c r="A8" s="2"/>
      <c r="B8" s="276" t="s">
        <v>6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8"/>
    </row>
    <row r="9" spans="1:67" s="19" customFormat="1" ht="30" customHeight="1" x14ac:dyDescent="0.15">
      <c r="A9" s="26"/>
      <c r="B9" s="15"/>
      <c r="C9" s="220" t="s">
        <v>5</v>
      </c>
      <c r="D9" s="220"/>
      <c r="E9" s="220"/>
      <c r="F9" s="220"/>
      <c r="G9" s="220"/>
      <c r="H9" s="221"/>
      <c r="I9" s="35" t="str">
        <f>MID(ASC(PHONETIC(氏名１フリガナ)),1,1)</f>
        <v/>
      </c>
      <c r="J9" s="36" t="str">
        <f>MID(ASC(PHONETIC(氏名１フリガナ)),2,1)</f>
        <v/>
      </c>
      <c r="K9" s="36" t="str">
        <f>MID(ASC(PHONETIC(氏名１フリガナ)),3,1)</f>
        <v/>
      </c>
      <c r="L9" s="36" t="str">
        <f>MID(ASC(PHONETIC(氏名１フリガナ)),4,1)</f>
        <v/>
      </c>
      <c r="M9" s="36" t="str">
        <f>MID(ASC(PHONETIC(氏名１フリガナ)),5,1)</f>
        <v/>
      </c>
      <c r="N9" s="36" t="str">
        <f>MID(ASC(PHONETIC(氏名１フリガナ)),6,1)</f>
        <v/>
      </c>
      <c r="O9" s="36" t="str">
        <f>MID(ASC(PHONETIC(氏名１フリガナ)),7,1)</f>
        <v/>
      </c>
      <c r="P9" s="36" t="str">
        <f>MID(ASC(PHONETIC(氏名１フリガナ)),8,1)</f>
        <v/>
      </c>
      <c r="Q9" s="36" t="str">
        <f>MID(ASC(PHONETIC(氏名１フリガナ)),9,1)</f>
        <v/>
      </c>
      <c r="R9" s="36" t="str">
        <f>MID(ASC(PHONETIC(氏名１フリガナ)),10,1)</f>
        <v/>
      </c>
      <c r="S9" s="36" t="str">
        <f>MID(ASC(PHONETIC(氏名１フリガナ)),11,1)</f>
        <v/>
      </c>
      <c r="T9" s="36" t="str">
        <f>MID(ASC(PHONETIC(氏名１フリガナ)),12,1)</f>
        <v/>
      </c>
      <c r="U9" s="36" t="str">
        <f>MID(ASC(PHONETIC(氏名１フリガナ)),13,1)</f>
        <v/>
      </c>
      <c r="V9" s="36" t="str">
        <f>MID(ASC(PHONETIC(氏名１フリガナ)),14,1)</f>
        <v/>
      </c>
      <c r="W9" s="36" t="str">
        <f>MID(ASC(PHONETIC(氏名１フリガナ)),15,1)</f>
        <v/>
      </c>
      <c r="X9" s="36" t="str">
        <f>MID(ASC(PHONETIC(氏名１フリガナ)),16,1)</f>
        <v/>
      </c>
      <c r="Y9" s="36" t="str">
        <f>MID(ASC(PHONETIC(氏名１フリガナ)),17,1)</f>
        <v/>
      </c>
      <c r="Z9" s="36" t="str">
        <f>MID(ASC(PHONETIC(氏名１フリガナ)),18,1)</f>
        <v/>
      </c>
      <c r="AA9" s="36" t="str">
        <f>MID(ASC(PHONETIC(氏名１フリガナ)),19,1)</f>
        <v/>
      </c>
      <c r="AB9" s="36" t="str">
        <f>MID(ASC(PHONETIC(氏名１フリガナ)),20,1)</f>
        <v/>
      </c>
      <c r="AC9" s="36" t="str">
        <f>MID(ASC(PHONETIC(氏名１フリガナ)),21,1)</f>
        <v/>
      </c>
      <c r="AD9" s="36" t="str">
        <f>MID(ASC(PHONETIC(氏名１フリガナ)),22,1)</f>
        <v/>
      </c>
      <c r="AE9" s="36" t="str">
        <f>MID(ASC(PHONETIC(氏名１フリガナ)),23,1)</f>
        <v/>
      </c>
      <c r="AF9" s="36" t="str">
        <f>MID(ASC(PHONETIC(氏名１フリガナ)),24,1)</f>
        <v/>
      </c>
      <c r="AG9" s="36" t="str">
        <f>MID(ASC(PHONETIC(氏名１フリガナ)),25,1)</f>
        <v/>
      </c>
      <c r="AH9" s="36" t="str">
        <f>MID(ASC(PHONETIC(氏名１フリガナ)),26,1)</f>
        <v/>
      </c>
      <c r="AI9" s="36" t="str">
        <f>MID(ASC(PHONETIC(氏名１フリガナ)),27,1)</f>
        <v/>
      </c>
      <c r="AJ9" s="36" t="str">
        <f>MID(ASC(PHONETIC(氏名１フリガナ)),28,1)</f>
        <v/>
      </c>
      <c r="AK9" s="36" t="str">
        <f>MID(ASC(PHONETIC(氏名１フリガナ)),29,1)</f>
        <v/>
      </c>
      <c r="AL9" s="36" t="str">
        <f>MID(ASC(PHONETIC(氏名１フリガナ)),30,1)</f>
        <v/>
      </c>
      <c r="AM9" s="36" t="str">
        <f>MID(ASC(PHONETIC(氏名１フリガナ)),31,1)</f>
        <v/>
      </c>
      <c r="AN9" s="36" t="str">
        <f>MID(ASC(PHONETIC(氏名１フリガナ)),32,1)</f>
        <v/>
      </c>
      <c r="AO9" s="36" t="str">
        <f>MID(ASC(PHONETIC(氏名１フリガナ)),33,1)</f>
        <v/>
      </c>
      <c r="AP9" s="36" t="str">
        <f>MID(ASC(PHONETIC(氏名１フリガナ)),34,1)</f>
        <v/>
      </c>
      <c r="AQ9" s="36" t="str">
        <f>MID(ASC(PHONETIC(氏名１フリガナ)),35,1)</f>
        <v/>
      </c>
      <c r="AR9" s="36" t="str">
        <f>MID(ASC(PHONETIC(氏名１フリガナ)),36,1)</f>
        <v/>
      </c>
      <c r="AS9" s="36" t="str">
        <f>MID(ASC(PHONETIC(氏名１フリガナ)),37,1)</f>
        <v/>
      </c>
      <c r="AT9" s="36" t="str">
        <f>MID(ASC(PHONETIC(氏名１フリガナ)),38,1)</f>
        <v/>
      </c>
      <c r="AU9" s="36" t="str">
        <f>MID(ASC(PHONETIC(氏名１フリガナ)),39,1)</f>
        <v/>
      </c>
      <c r="AV9" s="37" t="str">
        <f>MID(ASC(PHONETIC(氏名１フリガナ)),40,1)</f>
        <v/>
      </c>
    </row>
    <row r="10" spans="1:67" s="19" customFormat="1" ht="30" customHeight="1" x14ac:dyDescent="0.15">
      <c r="A10" s="1"/>
      <c r="B10" s="16"/>
      <c r="C10" s="183" t="s">
        <v>2</v>
      </c>
      <c r="D10" s="183"/>
      <c r="E10" s="183"/>
      <c r="F10" s="183"/>
      <c r="G10" s="183"/>
      <c r="H10" s="183"/>
      <c r="I10" s="279" t="str">
        <f>MID(DBCS(氏名１),1,1)</f>
        <v/>
      </c>
      <c r="J10" s="280"/>
      <c r="K10" s="281" t="str">
        <f>MID(DBCS(氏名１),2,1)</f>
        <v/>
      </c>
      <c r="L10" s="281"/>
      <c r="M10" s="281" t="str">
        <f>MID(DBCS(氏名１),3,1)</f>
        <v/>
      </c>
      <c r="N10" s="281"/>
      <c r="O10" s="281" t="str">
        <f>MID(DBCS(氏名１),4,1)</f>
        <v/>
      </c>
      <c r="P10" s="281"/>
      <c r="Q10" s="281" t="str">
        <f>MID(DBCS(氏名１),5,1)</f>
        <v/>
      </c>
      <c r="R10" s="281"/>
      <c r="S10" s="281" t="str">
        <f>MID(DBCS(氏名１),6,1)</f>
        <v/>
      </c>
      <c r="T10" s="281"/>
      <c r="U10" s="281" t="str">
        <f>MID(DBCS(氏名１),7,1)</f>
        <v/>
      </c>
      <c r="V10" s="281"/>
      <c r="W10" s="281" t="str">
        <f>MID(DBCS(氏名１),8,1)</f>
        <v/>
      </c>
      <c r="X10" s="281"/>
      <c r="Y10" s="281" t="str">
        <f>MID(DBCS(氏名１),9,1)</f>
        <v/>
      </c>
      <c r="Z10" s="281"/>
      <c r="AA10" s="281" t="str">
        <f>MID(DBCS(氏名１),10,1)</f>
        <v/>
      </c>
      <c r="AB10" s="281"/>
      <c r="AC10" s="281" t="str">
        <f>MID(DBCS(氏名１),11,1)</f>
        <v/>
      </c>
      <c r="AD10" s="281"/>
      <c r="AE10" s="281" t="str">
        <f>MID(DBCS(氏名１),12,1)</f>
        <v/>
      </c>
      <c r="AF10" s="281"/>
      <c r="AG10" s="281" t="str">
        <f>MID(DBCS(氏名１),13,1)</f>
        <v/>
      </c>
      <c r="AH10" s="281"/>
      <c r="AI10" s="281" t="str">
        <f>MID(DBCS(氏名１),14,1)</f>
        <v/>
      </c>
      <c r="AJ10" s="281"/>
      <c r="AK10" s="281" t="str">
        <f>MID(DBCS(氏名１),15,1)</f>
        <v/>
      </c>
      <c r="AL10" s="281"/>
      <c r="AM10" s="281" t="str">
        <f>MID(DBCS(氏名１),16,1)</f>
        <v/>
      </c>
      <c r="AN10" s="281"/>
      <c r="AO10" s="281" t="str">
        <f>MID(DBCS(氏名１),17,1)</f>
        <v/>
      </c>
      <c r="AP10" s="281"/>
      <c r="AQ10" s="281" t="str">
        <f>MID(DBCS(氏名１),18,1)</f>
        <v/>
      </c>
      <c r="AR10" s="281"/>
      <c r="AS10" s="281" t="str">
        <f>MID(DBCS(氏名１),19,1)</f>
        <v/>
      </c>
      <c r="AT10" s="281"/>
      <c r="AU10" s="281" t="str">
        <f>MID(DBCS(氏名１),20,1)</f>
        <v/>
      </c>
      <c r="AV10" s="324"/>
      <c r="AW10" s="245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</row>
    <row r="11" spans="1:67" s="19" customFormat="1" ht="15" customHeight="1" x14ac:dyDescent="0.15">
      <c r="A11" s="1"/>
      <c r="B11" s="312" t="s">
        <v>7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7"/>
    </row>
    <row r="12" spans="1:67" s="19" customFormat="1" ht="30" customHeight="1" x14ac:dyDescent="0.15">
      <c r="A12" s="1"/>
      <c r="B12" s="27"/>
      <c r="C12" s="220" t="s">
        <v>4</v>
      </c>
      <c r="D12" s="220"/>
      <c r="E12" s="220"/>
      <c r="F12" s="220"/>
      <c r="G12" s="220"/>
      <c r="H12" s="221"/>
      <c r="I12" s="35" t="str">
        <f>MID(ASC(PHONETIC(氏名２フリガナ)),1,1)</f>
        <v/>
      </c>
      <c r="J12" s="36" t="str">
        <f>MID(ASC(PHONETIC(氏名２フリガナ)),2,1)</f>
        <v/>
      </c>
      <c r="K12" s="36" t="str">
        <f>MID(ASC(PHONETIC(氏名２フリガナ)),3,1)</f>
        <v/>
      </c>
      <c r="L12" s="36" t="str">
        <f>MID(ASC(PHONETIC(氏名２フリガナ)),4,1)</f>
        <v/>
      </c>
      <c r="M12" s="36" t="str">
        <f>MID(ASC(PHONETIC(氏名２フリガナ)),5,1)</f>
        <v/>
      </c>
      <c r="N12" s="36" t="str">
        <f>MID(ASC(PHONETIC(氏名２フリガナ)),6,1)</f>
        <v/>
      </c>
      <c r="O12" s="36" t="str">
        <f>MID(ASC(PHONETIC(氏名２フリガナ)),7,1)</f>
        <v/>
      </c>
      <c r="P12" s="36" t="str">
        <f>MID(ASC(PHONETIC(氏名２フリガナ)),8,1)</f>
        <v/>
      </c>
      <c r="Q12" s="36" t="str">
        <f>MID(ASC(PHONETIC(氏名２フリガナ)),9,1)</f>
        <v/>
      </c>
      <c r="R12" s="36" t="str">
        <f>MID(ASC(PHONETIC(氏名２フリガナ)),10,1)</f>
        <v/>
      </c>
      <c r="S12" s="36" t="str">
        <f>MID(ASC(PHONETIC(氏名２フリガナ)),11,1)</f>
        <v/>
      </c>
      <c r="T12" s="36" t="str">
        <f>MID(ASC(PHONETIC(氏名２フリガナ)),12,1)</f>
        <v/>
      </c>
      <c r="U12" s="36" t="str">
        <f>MID(ASC(PHONETIC(氏名２フリガナ)),13,1)</f>
        <v/>
      </c>
      <c r="V12" s="36" t="str">
        <f>MID(ASC(PHONETIC(氏名２フリガナ)),14,1)</f>
        <v/>
      </c>
      <c r="W12" s="36" t="str">
        <f>MID(ASC(PHONETIC(氏名２フリガナ)),15,1)</f>
        <v/>
      </c>
      <c r="X12" s="36" t="str">
        <f>MID(ASC(PHONETIC(氏名２フリガナ)),16,1)</f>
        <v/>
      </c>
      <c r="Y12" s="36" t="str">
        <f>MID(ASC(PHONETIC(氏名２フリガナ)),17,1)</f>
        <v/>
      </c>
      <c r="Z12" s="36" t="str">
        <f>MID(ASC(PHONETIC(氏名２フリガナ)),18,1)</f>
        <v/>
      </c>
      <c r="AA12" s="36" t="str">
        <f>MID(ASC(PHONETIC(氏名２フリガナ)),19,1)</f>
        <v/>
      </c>
      <c r="AB12" s="36" t="str">
        <f>MID(ASC(PHONETIC(氏名２フリガナ)),20,1)</f>
        <v/>
      </c>
      <c r="AC12" s="36" t="str">
        <f>MID(ASC(PHONETIC(氏名２フリガナ)),21,1)</f>
        <v/>
      </c>
      <c r="AD12" s="36" t="str">
        <f>MID(ASC(PHONETIC(氏名２フリガナ)),22,1)</f>
        <v/>
      </c>
      <c r="AE12" s="36" t="str">
        <f>MID(ASC(PHONETIC(氏名２フリガナ)),23,1)</f>
        <v/>
      </c>
      <c r="AF12" s="36" t="str">
        <f>MID(ASC(PHONETIC(氏名２フリガナ)),24,1)</f>
        <v/>
      </c>
      <c r="AG12" s="36" t="str">
        <f>MID(ASC(PHONETIC(氏名２フリガナ)),25,1)</f>
        <v/>
      </c>
      <c r="AH12" s="36" t="str">
        <f>MID(ASC(PHONETIC(氏名２フリガナ)),26,1)</f>
        <v/>
      </c>
      <c r="AI12" s="36" t="str">
        <f>MID(ASC(PHONETIC(氏名２フリガナ)),27,1)</f>
        <v/>
      </c>
      <c r="AJ12" s="36" t="str">
        <f>MID(ASC(PHONETIC(氏名２フリガナ)),28,1)</f>
        <v/>
      </c>
      <c r="AK12" s="36" t="str">
        <f>MID(ASC(PHONETIC(氏名２フリガナ)),29,1)</f>
        <v/>
      </c>
      <c r="AL12" s="36" t="str">
        <f>MID(ASC(PHONETIC(氏名２フリガナ)),30,1)</f>
        <v/>
      </c>
      <c r="AM12" s="36" t="str">
        <f>MID(ASC(PHONETIC(氏名２フリガナ)),31,1)</f>
        <v/>
      </c>
      <c r="AN12" s="36" t="str">
        <f>MID(ASC(PHONETIC(氏名２フリガナ)),32,1)</f>
        <v/>
      </c>
      <c r="AO12" s="36" t="str">
        <f>MID(ASC(PHONETIC(氏名２フリガナ)),33,1)</f>
        <v/>
      </c>
      <c r="AP12" s="36" t="str">
        <f>MID(ASC(PHONETIC(氏名２フリガナ)),34,1)</f>
        <v/>
      </c>
      <c r="AQ12" s="36" t="str">
        <f>MID(ASC(PHONETIC(氏名２フリガナ)),35,1)</f>
        <v/>
      </c>
      <c r="AR12" s="36" t="str">
        <f>MID(ASC(PHONETIC(氏名２フリガナ)),36,1)</f>
        <v/>
      </c>
      <c r="AS12" s="36" t="str">
        <f>MID(ASC(PHONETIC(氏名２フリガナ)),37,1)</f>
        <v/>
      </c>
      <c r="AT12" s="36" t="str">
        <f>MID(ASC(PHONETIC(氏名２フリガナ)),38,1)</f>
        <v/>
      </c>
      <c r="AU12" s="36" t="str">
        <f>MID(ASC(PHONETIC(氏名２フリガナ)),39,1)</f>
        <v/>
      </c>
      <c r="AV12" s="37" t="str">
        <f>MID(ASC(PHONETIC(氏名２フリガナ)),40,1)</f>
        <v/>
      </c>
    </row>
    <row r="13" spans="1:67" s="19" customFormat="1" ht="30" customHeight="1" thickBot="1" x14ac:dyDescent="0.2">
      <c r="A13" s="1"/>
      <c r="B13" s="28"/>
      <c r="C13" s="318" t="s">
        <v>3</v>
      </c>
      <c r="D13" s="318"/>
      <c r="E13" s="318"/>
      <c r="F13" s="318"/>
      <c r="G13" s="318"/>
      <c r="H13" s="319"/>
      <c r="I13" s="274" t="str">
        <f>MID(DBCS(氏名２),1,1)</f>
        <v/>
      </c>
      <c r="J13" s="275"/>
      <c r="K13" s="270" t="str">
        <f>MID(DBCS(氏名２),2,1)</f>
        <v/>
      </c>
      <c r="L13" s="270"/>
      <c r="M13" s="270" t="str">
        <f>MID(DBCS(氏名２),3,1)</f>
        <v/>
      </c>
      <c r="N13" s="270"/>
      <c r="O13" s="270" t="str">
        <f>MID(DBCS(氏名２),4,1)</f>
        <v/>
      </c>
      <c r="P13" s="270"/>
      <c r="Q13" s="270" t="str">
        <f>MID(DBCS(氏名２),5,1)</f>
        <v/>
      </c>
      <c r="R13" s="270"/>
      <c r="S13" s="270" t="str">
        <f>MID(DBCS(氏名２),6,1)</f>
        <v/>
      </c>
      <c r="T13" s="270"/>
      <c r="U13" s="270" t="str">
        <f>MID(DBCS(氏名２),7,1)</f>
        <v/>
      </c>
      <c r="V13" s="270"/>
      <c r="W13" s="270" t="str">
        <f>MID(DBCS(氏名２),8,1)</f>
        <v/>
      </c>
      <c r="X13" s="270"/>
      <c r="Y13" s="270" t="str">
        <f>MID(DBCS(氏名２),9,1)</f>
        <v/>
      </c>
      <c r="Z13" s="270"/>
      <c r="AA13" s="270" t="str">
        <f>MID(DBCS(氏名２),10,1)</f>
        <v/>
      </c>
      <c r="AB13" s="270"/>
      <c r="AC13" s="270" t="str">
        <f>MID(DBCS(氏名２),11,1)</f>
        <v/>
      </c>
      <c r="AD13" s="270"/>
      <c r="AE13" s="270" t="str">
        <f>MID(DBCS(氏名２),12,1)</f>
        <v/>
      </c>
      <c r="AF13" s="270"/>
      <c r="AG13" s="270" t="str">
        <f>MID(DBCS(氏名２),13,1)</f>
        <v/>
      </c>
      <c r="AH13" s="270"/>
      <c r="AI13" s="270" t="str">
        <f>MID(DBCS(氏名２),14,1)</f>
        <v/>
      </c>
      <c r="AJ13" s="270"/>
      <c r="AK13" s="270" t="str">
        <f>MID(DBCS(氏名２),15,1)</f>
        <v/>
      </c>
      <c r="AL13" s="270"/>
      <c r="AM13" s="270" t="str">
        <f>MID(DBCS(氏名２),16,1)</f>
        <v/>
      </c>
      <c r="AN13" s="270"/>
      <c r="AO13" s="270" t="str">
        <f>MID(DBCS(氏名２),17,1)</f>
        <v/>
      </c>
      <c r="AP13" s="270"/>
      <c r="AQ13" s="270" t="str">
        <f>MID(DBCS(氏名２),18,1)</f>
        <v/>
      </c>
      <c r="AR13" s="270"/>
      <c r="AS13" s="270" t="str">
        <f>MID(DBCS(氏名２),19,1)</f>
        <v/>
      </c>
      <c r="AT13" s="270"/>
      <c r="AU13" s="270" t="str">
        <f>MID(DBCS(氏名２),20,1)</f>
        <v/>
      </c>
      <c r="AV13" s="271"/>
      <c r="AW13" s="245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</row>
    <row r="14" spans="1:67" s="19" customFormat="1" ht="15" customHeight="1" thickTop="1" x14ac:dyDescent="0.15">
      <c r="A14" s="2"/>
      <c r="B14" s="311" t="s">
        <v>40</v>
      </c>
      <c r="C14" s="260"/>
      <c r="D14" s="260"/>
      <c r="E14" s="260"/>
      <c r="F14" s="263"/>
      <c r="G14" s="272" t="s">
        <v>8</v>
      </c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62" t="s">
        <v>41</v>
      </c>
      <c r="S14" s="260"/>
      <c r="T14" s="260"/>
      <c r="U14" s="260"/>
      <c r="V14" s="260"/>
      <c r="W14" s="260"/>
      <c r="X14" s="260"/>
      <c r="Y14" s="26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9" customFormat="1" ht="30" customHeight="1" thickBot="1" x14ac:dyDescent="0.2">
      <c r="A15" s="26"/>
      <c r="B15" s="3"/>
      <c r="C15" s="4"/>
      <c r="D15" s="4"/>
      <c r="E15" s="4"/>
      <c r="F15" s="5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41" t="str">
        <f>MID(SUBSTITUTE(SUBSTITUTE(SUBSTITUTE(SUBSTITUTE(郵便番号,"-",""),"－",""),"ｰ",""),"ー",""),1,1)</f>
        <v/>
      </c>
      <c r="S15" s="42" t="str">
        <f>MID(SUBSTITUTE(SUBSTITUTE(SUBSTITUTE(SUBSTITUTE(郵便番号,"-",""),"－",""),"ｰ",""),"ー",""),2,1)</f>
        <v/>
      </c>
      <c r="T15" s="42" t="str">
        <f>MID(SUBSTITUTE(SUBSTITUTE(SUBSTITUTE(SUBSTITUTE(郵便番号,"-",""),"－",""),"ｰ",""),"ー",""),3,1)</f>
        <v/>
      </c>
      <c r="U15" s="42" t="s">
        <v>9</v>
      </c>
      <c r="V15" s="42" t="str">
        <f>MID(SUBSTITUTE(SUBSTITUTE(SUBSTITUTE(SUBSTITUTE(郵便番号,"-",""),"－",""),"ｰ",""),"ー",""),4,1)</f>
        <v/>
      </c>
      <c r="W15" s="42" t="str">
        <f>MID(SUBSTITUTE(SUBSTITUTE(SUBSTITUTE(SUBSTITUTE(郵便番号,"-",""),"－",""),"ｰ",""),"ー",""),5,1)</f>
        <v/>
      </c>
      <c r="X15" s="42" t="str">
        <f>MID(SUBSTITUTE(SUBSTITUTE(SUBSTITUTE(SUBSTITUTE(郵便番号,"-",""),"－",""),"ｰ",""),"ー",""),6,1)</f>
        <v/>
      </c>
      <c r="Y15" s="43" t="str">
        <f>MID(SUBSTITUTE(SUBSTITUTE(SUBSTITUTE(SUBSTITUTE(郵便番号,"-",""),"－",""),"ｰ",""),"ー",""),7,1)</f>
        <v/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9" customFormat="1" ht="15" customHeight="1" thickTop="1" thickBot="1" x14ac:dyDescent="0.2">
      <c r="A16" s="1"/>
      <c r="B16" s="268" t="s">
        <v>10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"/>
      <c r="BM16" s="1"/>
    </row>
    <row r="17" spans="1:66" s="19" customFormat="1" ht="15" customHeight="1" thickTop="1" x14ac:dyDescent="0.15">
      <c r="A17" s="1"/>
      <c r="B17" s="15"/>
      <c r="C17" s="220" t="s">
        <v>5</v>
      </c>
      <c r="D17" s="220"/>
      <c r="E17" s="220"/>
      <c r="F17" s="220"/>
      <c r="G17" s="220"/>
      <c r="H17" s="221"/>
      <c r="I17" s="325"/>
      <c r="J17" s="326"/>
      <c r="K17" s="326"/>
      <c r="L17" s="326"/>
      <c r="M17" s="326"/>
      <c r="N17" s="326"/>
      <c r="O17" s="326"/>
      <c r="P17" s="326"/>
      <c r="Q17" s="326"/>
      <c r="R17" s="327" t="str">
        <f>ASC(PHONETIC(区市町村フリガナ))</f>
        <v/>
      </c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8"/>
      <c r="AU17" s="23" t="s">
        <v>42</v>
      </c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4"/>
      <c r="BL17" s="1"/>
      <c r="BM17" s="1"/>
    </row>
    <row r="18" spans="1:66" s="19" customFormat="1" ht="30" customHeight="1" thickBot="1" x14ac:dyDescent="0.2">
      <c r="A18" s="1"/>
      <c r="B18" s="22"/>
      <c r="C18" s="220" t="s">
        <v>11</v>
      </c>
      <c r="D18" s="220"/>
      <c r="E18" s="220"/>
      <c r="F18" s="220"/>
      <c r="G18" s="220"/>
      <c r="H18" s="220"/>
      <c r="I18" s="237" t="str">
        <f>IF(ISBLANK(都道府県),"",都道府県)</f>
        <v/>
      </c>
      <c r="J18" s="238"/>
      <c r="K18" s="238"/>
      <c r="L18" s="238"/>
      <c r="M18" s="238"/>
      <c r="N18" s="238"/>
      <c r="O18" s="238"/>
      <c r="P18" s="322" t="str">
        <f>IF(ISBLANK(都道府県),"都道"&amp;CHAR(10)&amp;"府県","")</f>
        <v>都道
府県</v>
      </c>
      <c r="Q18" s="322"/>
      <c r="R18" s="238" t="str">
        <f>IF(ISBLANK(区市町村),"",区市町村)</f>
        <v/>
      </c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323"/>
      <c r="AU18" s="314" t="s">
        <v>12</v>
      </c>
      <c r="AV18" s="314"/>
      <c r="AW18" s="314"/>
      <c r="AX18" s="314"/>
      <c r="AY18" s="314"/>
      <c r="AZ18" s="44" t="str">
        <f>MID(ASC(電話番号),1,1)</f>
        <v/>
      </c>
      <c r="BA18" s="45" t="str">
        <f>MID(ASC(電話番号),2,1)</f>
        <v/>
      </c>
      <c r="BB18" s="45" t="str">
        <f>MID(ASC(電話番号),3,1)</f>
        <v/>
      </c>
      <c r="BC18" s="45" t="str">
        <f>MID(ASC(電話番号),4,1)</f>
        <v/>
      </c>
      <c r="BD18" s="45" t="str">
        <f>MID(ASC(電話番号),5,1)</f>
        <v/>
      </c>
      <c r="BE18" s="46" t="str">
        <f>MID(ASC(電話番号),6,1)</f>
        <v/>
      </c>
      <c r="BF18" s="46" t="str">
        <f>MID(ASC(電話番号),7,1)</f>
        <v/>
      </c>
      <c r="BG18" s="46" t="str">
        <f>MID(ASC(電話番号),8,1)</f>
        <v/>
      </c>
      <c r="BH18" s="46" t="str">
        <f>MID(ASC(電話番号),9,1)</f>
        <v/>
      </c>
      <c r="BI18" s="46" t="str">
        <f>MID(ASC(電話番号),10,1)</f>
        <v/>
      </c>
      <c r="BJ18" s="46" t="str">
        <f>MID(ASC(電話番号),11,1)</f>
        <v/>
      </c>
      <c r="BK18" s="47" t="str">
        <f>MID(ASC(電話番号),12,1)</f>
        <v/>
      </c>
      <c r="BL18" s="53" t="str">
        <f>MID(ASC(電話番号),13,1)</f>
        <v/>
      </c>
      <c r="BM18" s="53" t="str">
        <f>MID(ASC(電話番号),14,1)</f>
        <v/>
      </c>
    </row>
    <row r="19" spans="1:66" s="19" customFormat="1" ht="15" customHeight="1" thickTop="1" x14ac:dyDescent="0.15">
      <c r="A19" s="1"/>
      <c r="B19" s="312" t="s">
        <v>14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10"/>
      <c r="BF19" s="11"/>
      <c r="BG19" s="11"/>
      <c r="BH19" s="11"/>
      <c r="BI19" s="11"/>
      <c r="BJ19" s="11"/>
      <c r="BK19" s="11"/>
      <c r="BL19" s="2"/>
      <c r="BM19" s="1"/>
    </row>
    <row r="20" spans="1:66" s="19" customFormat="1" ht="15" customHeight="1" x14ac:dyDescent="0.15">
      <c r="A20" s="1"/>
      <c r="B20" s="15"/>
      <c r="C20" s="220" t="s">
        <v>5</v>
      </c>
      <c r="D20" s="220"/>
      <c r="E20" s="220"/>
      <c r="F20" s="220"/>
      <c r="G20" s="220"/>
      <c r="H20" s="221"/>
      <c r="I20" s="237" t="str">
        <f>ASC(PHONETIC(番地フリガナ))</f>
        <v/>
      </c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8"/>
      <c r="BF20" s="1"/>
      <c r="BG20" s="1"/>
      <c r="BH20" s="1"/>
      <c r="BI20" s="1"/>
      <c r="BJ20" s="1"/>
      <c r="BK20" s="1"/>
      <c r="BL20" s="1"/>
      <c r="BM20" s="1"/>
    </row>
    <row r="21" spans="1:66" s="19" customFormat="1" ht="30" customHeight="1" x14ac:dyDescent="0.15">
      <c r="A21" s="1"/>
      <c r="B21" s="25"/>
      <c r="C21" s="220" t="s">
        <v>13</v>
      </c>
      <c r="D21" s="220"/>
      <c r="E21" s="220"/>
      <c r="F21" s="220"/>
      <c r="G21" s="220"/>
      <c r="H21" s="221"/>
      <c r="I21" s="315" t="str">
        <f>MID(DBCS(番地),1,1)</f>
        <v/>
      </c>
      <c r="J21" s="242"/>
      <c r="K21" s="242" t="str">
        <f>MID(DBCS(番地),2,1)</f>
        <v/>
      </c>
      <c r="L21" s="242"/>
      <c r="M21" s="242" t="str">
        <f>MID(DBCS(番地),3,1)</f>
        <v/>
      </c>
      <c r="N21" s="242"/>
      <c r="O21" s="242" t="str">
        <f>MID(DBCS(番地),4,1)</f>
        <v/>
      </c>
      <c r="P21" s="242"/>
      <c r="Q21" s="242" t="str">
        <f>MID(DBCS(番地),5,1)</f>
        <v/>
      </c>
      <c r="R21" s="242"/>
      <c r="S21" s="242" t="str">
        <f>MID(DBCS(番地),6,1)</f>
        <v/>
      </c>
      <c r="T21" s="242"/>
      <c r="U21" s="242" t="str">
        <f>MID(DBCS(番地),7,1)</f>
        <v/>
      </c>
      <c r="V21" s="242"/>
      <c r="W21" s="242" t="str">
        <f>MID(DBCS(番地),8,1)</f>
        <v/>
      </c>
      <c r="X21" s="242"/>
      <c r="Y21" s="242" t="str">
        <f>MID(DBCS(番地),9,1)</f>
        <v/>
      </c>
      <c r="Z21" s="242"/>
      <c r="AA21" s="242" t="str">
        <f>MID(DBCS(番地),10,1)</f>
        <v/>
      </c>
      <c r="AB21" s="242"/>
      <c r="AC21" s="242" t="str">
        <f>MID(DBCS(番地),11,1)</f>
        <v/>
      </c>
      <c r="AD21" s="242"/>
      <c r="AE21" s="242" t="str">
        <f>MID(DBCS(番地),12,1)</f>
        <v/>
      </c>
      <c r="AF21" s="242"/>
      <c r="AG21" s="242" t="str">
        <f>MID(DBCS(番地),13,1)</f>
        <v/>
      </c>
      <c r="AH21" s="242"/>
      <c r="AI21" s="242" t="str">
        <f>MID(DBCS(番地),14,1)</f>
        <v/>
      </c>
      <c r="AJ21" s="242"/>
      <c r="AK21" s="242" t="str">
        <f>MID(DBCS(番地),15,1)</f>
        <v/>
      </c>
      <c r="AL21" s="242"/>
      <c r="AM21" s="242" t="str">
        <f>MID(DBCS(番地),16,1)</f>
        <v/>
      </c>
      <c r="AN21" s="242"/>
      <c r="AO21" s="242" t="str">
        <f>MID(DBCS(番地),17,1)</f>
        <v/>
      </c>
      <c r="AP21" s="242"/>
      <c r="AQ21" s="242" t="str">
        <f>MID(DBCS(番地),18,1)</f>
        <v/>
      </c>
      <c r="AR21" s="242"/>
      <c r="AS21" s="242" t="str">
        <f>MID(DBCS(番地),19,1)</f>
        <v/>
      </c>
      <c r="AT21" s="242"/>
      <c r="AU21" s="242" t="str">
        <f>MID(DBCS(番地),20,1)</f>
        <v/>
      </c>
      <c r="AV21" s="242"/>
      <c r="AW21" s="242" t="str">
        <f>MID(DBCS(番地),21,1)</f>
        <v/>
      </c>
      <c r="AX21" s="242"/>
      <c r="AY21" s="242" t="str">
        <f>MID(DBCS(番地),22,1)</f>
        <v/>
      </c>
      <c r="AZ21" s="242"/>
      <c r="BA21" s="242" t="str">
        <f>MID(DBCS(番地),23,1)</f>
        <v/>
      </c>
      <c r="BB21" s="242"/>
      <c r="BC21" s="242" t="str">
        <f>MID(DBCS(番地),24,1)</f>
        <v/>
      </c>
      <c r="BD21" s="316"/>
      <c r="BE21" s="245"/>
      <c r="BF21" s="179"/>
      <c r="BG21" s="246"/>
      <c r="BH21" s="246"/>
      <c r="BI21" s="246"/>
      <c r="BJ21" s="246"/>
      <c r="BK21" s="246"/>
      <c r="BL21" s="246"/>
      <c r="BM21" s="246"/>
      <c r="BN21" s="246"/>
    </row>
    <row r="22" spans="1:66" s="19" customFormat="1" ht="15" customHeight="1" x14ac:dyDescent="0.15">
      <c r="A22" s="1"/>
      <c r="B22" s="312" t="s">
        <v>15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8"/>
      <c r="BF22" s="1"/>
      <c r="BG22" s="1"/>
      <c r="BH22" s="1"/>
      <c r="BI22" s="1"/>
      <c r="BJ22" s="1"/>
      <c r="BK22" s="1"/>
      <c r="BL22" s="1"/>
    </row>
    <row r="23" spans="1:66" s="19" customFormat="1" ht="15" customHeight="1" x14ac:dyDescent="0.15">
      <c r="A23" s="1"/>
      <c r="B23" s="15"/>
      <c r="C23" s="220" t="s">
        <v>5</v>
      </c>
      <c r="D23" s="220"/>
      <c r="E23" s="220"/>
      <c r="F23" s="220"/>
      <c r="G23" s="220"/>
      <c r="H23" s="221"/>
      <c r="I23" s="237" t="str">
        <f>ASC(PHONETIC(方書フリガナ))</f>
        <v/>
      </c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8"/>
      <c r="BF23" s="1"/>
      <c r="BG23" s="1"/>
      <c r="BH23" s="1"/>
      <c r="BI23" s="1"/>
      <c r="BJ23" s="1"/>
      <c r="BK23" s="1"/>
      <c r="BL23" s="1"/>
    </row>
    <row r="24" spans="1:66" s="19" customFormat="1" ht="30" customHeight="1" thickBot="1" x14ac:dyDescent="0.2">
      <c r="A24" s="1"/>
      <c r="B24" s="31"/>
      <c r="C24" s="181" t="s">
        <v>19</v>
      </c>
      <c r="D24" s="181"/>
      <c r="E24" s="181"/>
      <c r="F24" s="181"/>
      <c r="G24" s="181"/>
      <c r="H24" s="239"/>
      <c r="I24" s="240" t="str">
        <f>MID(DBCS(方書),1,1)</f>
        <v/>
      </c>
      <c r="J24" s="241"/>
      <c r="K24" s="242" t="str">
        <f>MID(DBCS(方書),2,1)</f>
        <v/>
      </c>
      <c r="L24" s="242"/>
      <c r="M24" s="242" t="str">
        <f>MID(DBCS(方書),3,1)</f>
        <v/>
      </c>
      <c r="N24" s="242"/>
      <c r="O24" s="242" t="str">
        <f>MID(DBCS(方書),4,1)</f>
        <v/>
      </c>
      <c r="P24" s="242"/>
      <c r="Q24" s="242" t="str">
        <f>MID(DBCS(方書),5,1)</f>
        <v/>
      </c>
      <c r="R24" s="242"/>
      <c r="S24" s="242" t="str">
        <f>MID(DBCS(方書),6,1)</f>
        <v/>
      </c>
      <c r="T24" s="242"/>
      <c r="U24" s="242" t="str">
        <f>MID(DBCS(方書),7,1)</f>
        <v/>
      </c>
      <c r="V24" s="242"/>
      <c r="W24" s="242" t="str">
        <f>MID(DBCS(方書),8,1)</f>
        <v/>
      </c>
      <c r="X24" s="242"/>
      <c r="Y24" s="242" t="str">
        <f>MID(DBCS(方書),9,1)</f>
        <v/>
      </c>
      <c r="Z24" s="242"/>
      <c r="AA24" s="242" t="str">
        <f>MID(DBCS(方書),10,1)</f>
        <v/>
      </c>
      <c r="AB24" s="242"/>
      <c r="AC24" s="242" t="str">
        <f>MID(DBCS(方書),11,1)</f>
        <v/>
      </c>
      <c r="AD24" s="242"/>
      <c r="AE24" s="242" t="str">
        <f>MID(DBCS(方書),12,1)</f>
        <v/>
      </c>
      <c r="AF24" s="242"/>
      <c r="AG24" s="242" t="str">
        <f>MID(DBCS(方書),13,1)</f>
        <v/>
      </c>
      <c r="AH24" s="242"/>
      <c r="AI24" s="242" t="str">
        <f>MID(DBCS(方書),14,1)</f>
        <v/>
      </c>
      <c r="AJ24" s="242"/>
      <c r="AK24" s="242" t="str">
        <f>MID(DBCS(方書),15,1)</f>
        <v/>
      </c>
      <c r="AL24" s="242"/>
      <c r="AM24" s="243" t="str">
        <f>MID(DBCS(方書),16,1)</f>
        <v/>
      </c>
      <c r="AN24" s="243"/>
      <c r="AO24" s="243" t="str">
        <f>MID(DBCS(方書),17,1)</f>
        <v/>
      </c>
      <c r="AP24" s="243"/>
      <c r="AQ24" s="243" t="str">
        <f>MID(DBCS(方書),18,1)</f>
        <v/>
      </c>
      <c r="AR24" s="243"/>
      <c r="AS24" s="243" t="str">
        <f>MID(DBCS(方書),19,1)</f>
        <v/>
      </c>
      <c r="AT24" s="243"/>
      <c r="AU24" s="243" t="str">
        <f>MID(DBCS(方書),20,1)</f>
        <v/>
      </c>
      <c r="AV24" s="243"/>
      <c r="AW24" s="243" t="str">
        <f>MID(DBCS(方書),21,1)</f>
        <v/>
      </c>
      <c r="AX24" s="243"/>
      <c r="AY24" s="243" t="str">
        <f>MID(DBCS(方書),22,1)</f>
        <v/>
      </c>
      <c r="AZ24" s="243"/>
      <c r="BA24" s="243" t="str">
        <f>MID(DBCS(方書),23,1)</f>
        <v/>
      </c>
      <c r="BB24" s="243"/>
      <c r="BC24" s="243" t="str">
        <f>MID(DBCS(方書),24,1)</f>
        <v/>
      </c>
      <c r="BD24" s="244"/>
      <c r="BE24" s="245"/>
      <c r="BF24" s="179"/>
      <c r="BG24" s="246"/>
      <c r="BH24" s="246"/>
      <c r="BI24" s="246"/>
      <c r="BJ24" s="246"/>
      <c r="BK24" s="246"/>
      <c r="BL24" s="246"/>
      <c r="BM24" s="246"/>
      <c r="BN24" s="246"/>
    </row>
    <row r="25" spans="1:66" s="19" customFormat="1" ht="15" customHeight="1" thickTop="1" thickBot="1" x14ac:dyDescent="0.2">
      <c r="A25" s="2"/>
      <c r="B25" s="266" t="s">
        <v>85</v>
      </c>
      <c r="C25" s="266"/>
      <c r="D25" s="266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"/>
      <c r="BF25" s="1"/>
      <c r="BG25" s="1"/>
      <c r="BH25" s="1"/>
      <c r="BI25" s="1"/>
      <c r="BJ25" s="1"/>
      <c r="BK25" s="1"/>
      <c r="BL25" s="1"/>
    </row>
    <row r="26" spans="1:66" s="19" customFormat="1" ht="30" customHeight="1" thickTop="1" thickBot="1" x14ac:dyDescent="0.2">
      <c r="A26" s="26"/>
      <c r="B26" s="305" t="str">
        <f>LEFT(支払方法,1)</f>
        <v/>
      </c>
      <c r="C26" s="305"/>
      <c r="D26" s="305"/>
      <c r="E26" s="267" t="s">
        <v>47</v>
      </c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6"/>
      <c r="AG26" s="266"/>
      <c r="AH26" s="266"/>
      <c r="AI26" s="266"/>
      <c r="AJ26" s="266"/>
      <c r="AK26" s="266"/>
      <c r="AL26" s="266"/>
      <c r="AM26" s="8"/>
      <c r="AN26" s="1"/>
      <c r="AO26" s="1"/>
      <c r="AP26" s="1"/>
      <c r="AQ26" s="1"/>
      <c r="AR26" s="77"/>
      <c r="AS26" s="77"/>
      <c r="AT26" s="77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66" s="19" customFormat="1" ht="15" customHeight="1" thickTop="1" x14ac:dyDescent="0.15">
      <c r="A27" s="1"/>
      <c r="B27" s="259" t="s">
        <v>17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283" t="s">
        <v>18</v>
      </c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308"/>
      <c r="AF27" s="262" t="s">
        <v>16</v>
      </c>
      <c r="AG27" s="260"/>
      <c r="AH27" s="260"/>
      <c r="AI27" s="260"/>
      <c r="AJ27" s="260"/>
      <c r="AK27" s="260"/>
      <c r="AL27" s="263"/>
      <c r="AM27" s="32"/>
      <c r="AN27" s="1"/>
      <c r="AO27" s="1"/>
      <c r="AP27" s="1"/>
      <c r="AQ27" s="77"/>
      <c r="AR27" s="2" t="s">
        <v>26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76"/>
    </row>
    <row r="28" spans="1:66" s="19" customFormat="1" ht="30" customHeight="1" thickBot="1" x14ac:dyDescent="0.2">
      <c r="A28" s="1"/>
      <c r="B28" s="306" t="str">
        <f>IF(ISBLANK(金融機関名),"",金融機関名)</f>
        <v/>
      </c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9" t="str">
        <f>IF(ISBLANK(店舗名),"",店舗名)</f>
        <v/>
      </c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10"/>
      <c r="AF28" s="48"/>
      <c r="AG28" s="49"/>
      <c r="AH28" s="49"/>
      <c r="AI28" s="50"/>
      <c r="AJ28" s="51"/>
      <c r="AK28" s="49"/>
      <c r="AL28" s="52"/>
      <c r="AM28" s="33"/>
      <c r="AN28" s="1"/>
      <c r="AO28" s="1"/>
      <c r="AP28" s="1"/>
      <c r="AQ28" s="77"/>
      <c r="AS28" s="1"/>
      <c r="AT28" s="2" t="s">
        <v>30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6" s="19" customFormat="1" ht="15" customHeight="1" thickTop="1" thickBot="1" x14ac:dyDescent="0.2">
      <c r="A29" s="1"/>
      <c r="B29" s="223" t="s">
        <v>86</v>
      </c>
      <c r="C29" s="224"/>
      <c r="D29" s="224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6"/>
      <c r="AF29" s="311" t="s">
        <v>44</v>
      </c>
      <c r="AG29" s="260"/>
      <c r="AH29" s="260"/>
      <c r="AI29" s="260"/>
      <c r="AJ29" s="260"/>
      <c r="AK29" s="260"/>
      <c r="AL29" s="261"/>
      <c r="AM29" s="80"/>
      <c r="AN29" s="79"/>
      <c r="AO29" s="79"/>
      <c r="AP29" s="1"/>
      <c r="AQ29" s="77"/>
      <c r="AY29" s="235" t="str">
        <f>IF(ISBLANK(申請年月日_元号),"",申請年月日_元号)</f>
        <v>令和</v>
      </c>
      <c r="AZ29" s="235"/>
      <c r="BA29" s="236" t="str">
        <f>IF(ISBLANK(申請年月日_年),"",申請年月日_年)</f>
        <v/>
      </c>
      <c r="BB29" s="236"/>
      <c r="BC29" s="235" t="s">
        <v>29</v>
      </c>
      <c r="BD29" s="236" t="str">
        <f>IF(ISBLANK(申請年月日_月),"",申請年月日_月)</f>
        <v/>
      </c>
      <c r="BE29" s="236"/>
      <c r="BF29" s="235" t="s">
        <v>28</v>
      </c>
      <c r="BG29" s="236" t="str">
        <f>IF(ISBLANK(申請年月日_日),"",申請年月日_日)</f>
        <v/>
      </c>
      <c r="BH29" s="236"/>
      <c r="BI29" s="235" t="s">
        <v>27</v>
      </c>
    </row>
    <row r="30" spans="1:66" s="19" customFormat="1" ht="15" customHeight="1" thickTop="1" x14ac:dyDescent="0.15">
      <c r="A30" s="1"/>
      <c r="B30" s="204" t="str">
        <f>LEFT(預金種別,1)</f>
        <v/>
      </c>
      <c r="C30" s="205"/>
      <c r="D30" s="206"/>
      <c r="E30" s="210" t="s">
        <v>48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4" t="str">
        <f>IF(ISBLANK(口座番号),"",MID(REPT("0",IF(7-LEN(口座番号)&gt;0,7-LEN(口座番号),0))&amp;ASC(口座番号),1,1))</f>
        <v/>
      </c>
      <c r="AG30" s="216" t="str">
        <f>IF(ISBLANK(口座番号),"",MID(REPT("0",IF(7-LEN(口座番号)&gt;0,7-LEN(口座番号),0))&amp;ASC(口座番号),2,1))</f>
        <v/>
      </c>
      <c r="AH30" s="216" t="str">
        <f>IF(ISBLANK(口座番号),"",MID(REPT("0",IF(7-LEN(口座番号)&gt;0,7-LEN(口座番号),0))&amp;ASC(口座番号),3,1))</f>
        <v/>
      </c>
      <c r="AI30" s="216" t="str">
        <f>IF(ISBLANK(口座番号),"",MID(REPT("0",IF(7-LEN(口座番号)&gt;0,7-LEN(口座番号),0))&amp;ASC(口座番号),4,1))</f>
        <v/>
      </c>
      <c r="AJ30" s="216" t="str">
        <f>IF(ISBLANK(口座番号),"",MID(REPT("0",IF(7-LEN(口座番号)&gt;0,7-LEN(口座番号),0))&amp;ASC(口座番号),5,1))</f>
        <v/>
      </c>
      <c r="AK30" s="216" t="str">
        <f>IF(ISBLANK(口座番号),"",MID(REPT("0",IF(7-LEN(口座番号)&gt;0,7-LEN(口座番号),0))&amp;ASC(口座番号),6,1))</f>
        <v/>
      </c>
      <c r="AL30" s="218" t="str">
        <f>IF(ISBLANK(口座番号),"",MID(REPT("0",IF(7-LEN(口座番号)&gt;0,7-LEN(口座番号),0))&amp;ASC(口座番号),7,1))</f>
        <v/>
      </c>
      <c r="AM30" s="79"/>
      <c r="AN30" s="79"/>
      <c r="AO30" s="79"/>
      <c r="AP30" s="21"/>
      <c r="AQ30" s="77"/>
      <c r="AY30" s="235"/>
      <c r="AZ30" s="235"/>
      <c r="BA30" s="236"/>
      <c r="BB30" s="236"/>
      <c r="BC30" s="235"/>
      <c r="BD30" s="236"/>
      <c r="BE30" s="236"/>
      <c r="BF30" s="235"/>
      <c r="BG30" s="236"/>
      <c r="BH30" s="236"/>
      <c r="BI30" s="235"/>
    </row>
    <row r="31" spans="1:66" s="78" customFormat="1" ht="15" customHeight="1" thickBot="1" x14ac:dyDescent="0.2">
      <c r="A31" s="79"/>
      <c r="B31" s="207"/>
      <c r="C31" s="208"/>
      <c r="D31" s="209"/>
      <c r="E31" s="212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5"/>
      <c r="AG31" s="217"/>
      <c r="AH31" s="217"/>
      <c r="AI31" s="217"/>
      <c r="AJ31" s="217"/>
      <c r="AK31" s="217"/>
      <c r="AL31" s="219"/>
      <c r="AM31" s="79"/>
      <c r="AN31" s="79"/>
      <c r="AO31" s="79"/>
      <c r="AP31" s="80"/>
      <c r="AQ31" s="79"/>
      <c r="AR31" s="195" t="s">
        <v>94</v>
      </c>
      <c r="AS31" s="195"/>
      <c r="AT31" s="195"/>
      <c r="AU31" s="17"/>
      <c r="AV31" s="191" t="str">
        <f>IF(ISBLANK(申請者_住所),"",申請者_住所)</f>
        <v/>
      </c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</row>
    <row r="32" spans="1:66" s="19" customFormat="1" ht="15" customHeight="1" thickTop="1" x14ac:dyDescent="0.15">
      <c r="A32" s="30"/>
      <c r="B32" s="259" t="s">
        <v>43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260"/>
      <c r="AN32" s="260"/>
      <c r="AO32" s="261"/>
      <c r="AP32" s="29"/>
      <c r="AQ32" s="77"/>
      <c r="AR32" s="195"/>
      <c r="AS32" s="195"/>
      <c r="AT32" s="195"/>
      <c r="AU32" s="17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</row>
    <row r="33" spans="1:72" s="19" customFormat="1" ht="15" customHeight="1" x14ac:dyDescent="0.15">
      <c r="A33" s="30"/>
      <c r="B33" s="320" t="str">
        <f>MID(ASC(PHONETIC(口座名義人カナ)),1,1)</f>
        <v/>
      </c>
      <c r="C33" s="216" t="str">
        <f>MID(ASC(PHONETIC(口座名義人カナ)),2,1)</f>
        <v/>
      </c>
      <c r="D33" s="216" t="str">
        <f>MID(ASC(PHONETIC(口座名義人カナ)),3,1)</f>
        <v/>
      </c>
      <c r="E33" s="216" t="str">
        <f>MID(ASC(PHONETIC(口座名義人カナ)),4,1)</f>
        <v/>
      </c>
      <c r="F33" s="216" t="str">
        <f>MID(ASC(PHONETIC(口座名義人カナ)),5,1)</f>
        <v/>
      </c>
      <c r="G33" s="216" t="str">
        <f>MID(ASC(PHONETIC(口座名義人カナ)),6,1)</f>
        <v/>
      </c>
      <c r="H33" s="216" t="str">
        <f>MID(ASC(PHONETIC(口座名義人カナ)),7,1)</f>
        <v/>
      </c>
      <c r="I33" s="216" t="str">
        <f>MID(ASC(PHONETIC(口座名義人カナ)),8,1)</f>
        <v/>
      </c>
      <c r="J33" s="216" t="str">
        <f>MID(ASC(PHONETIC(口座名義人カナ)),9,1)</f>
        <v/>
      </c>
      <c r="K33" s="216" t="str">
        <f>MID(ASC(PHONETIC(口座名義人カナ)),10,1)</f>
        <v/>
      </c>
      <c r="L33" s="216" t="str">
        <f>MID(ASC(PHONETIC(口座名義人カナ)),11,1)</f>
        <v/>
      </c>
      <c r="M33" s="216" t="str">
        <f>MID(ASC(PHONETIC(口座名義人カナ)),12,1)</f>
        <v/>
      </c>
      <c r="N33" s="216" t="str">
        <f>MID(ASC(PHONETIC(口座名義人カナ)),13,1)</f>
        <v/>
      </c>
      <c r="O33" s="216" t="str">
        <f>MID(ASC(PHONETIC(口座名義人カナ)),14,1)</f>
        <v/>
      </c>
      <c r="P33" s="216" t="str">
        <f>MID(ASC(PHONETIC(口座名義人カナ)),15,1)</f>
        <v/>
      </c>
      <c r="Q33" s="216" t="str">
        <f>MID(ASC(PHONETIC(口座名義人カナ)),16,1)</f>
        <v/>
      </c>
      <c r="R33" s="216" t="str">
        <f>MID(ASC(PHONETIC(口座名義人カナ)),17,1)</f>
        <v/>
      </c>
      <c r="S33" s="216" t="str">
        <f>MID(ASC(PHONETIC(口座名義人カナ)),18,1)</f>
        <v/>
      </c>
      <c r="T33" s="216" t="str">
        <f>MID(ASC(PHONETIC(口座名義人カナ)),19,1)</f>
        <v/>
      </c>
      <c r="U33" s="216" t="str">
        <f>MID(ASC(PHONETIC(口座名義人カナ)),20,1)</f>
        <v/>
      </c>
      <c r="V33" s="216" t="str">
        <f>MID(ASC(PHONETIC(口座名義人カナ)),21,1)</f>
        <v/>
      </c>
      <c r="W33" s="216" t="str">
        <f>MID(ASC(PHONETIC(口座名義人カナ)),22,1)</f>
        <v/>
      </c>
      <c r="X33" s="216" t="str">
        <f>MID(ASC(PHONETIC(口座名義人カナ)),23,1)</f>
        <v/>
      </c>
      <c r="Y33" s="216" t="str">
        <f>MID(ASC(PHONETIC(口座名義人カナ)),24,1)</f>
        <v/>
      </c>
      <c r="Z33" s="216" t="str">
        <f>MID(ASC(PHONETIC(口座名義人カナ)),25,1)</f>
        <v/>
      </c>
      <c r="AA33" s="216" t="str">
        <f>MID(ASC(PHONETIC(口座名義人カナ)),26,1)</f>
        <v/>
      </c>
      <c r="AB33" s="216" t="str">
        <f>MID(ASC(PHONETIC(口座名義人カナ)),27,1)</f>
        <v/>
      </c>
      <c r="AC33" s="216" t="str">
        <f>MID(ASC(PHONETIC(口座名義人カナ)),28,1)</f>
        <v/>
      </c>
      <c r="AD33" s="216" t="str">
        <f>MID(ASC(PHONETIC(口座名義人カナ)),29,1)</f>
        <v/>
      </c>
      <c r="AE33" s="216" t="str">
        <f>MID(ASC(PHONETIC(口座名義人カナ)),30,1)</f>
        <v/>
      </c>
      <c r="AF33" s="216" t="str">
        <f>MID(ASC(PHONETIC(口座名義人カナ)),31,1)</f>
        <v/>
      </c>
      <c r="AG33" s="216" t="str">
        <f>MID(ASC(PHONETIC(口座名義人カナ)),32,1)</f>
        <v/>
      </c>
      <c r="AH33" s="216" t="str">
        <f>MID(ASC(PHONETIC(口座名義人カナ)),33,1)</f>
        <v/>
      </c>
      <c r="AI33" s="216" t="str">
        <f>MID(ASC(PHONETIC(口座名義人カナ)),34,1)</f>
        <v/>
      </c>
      <c r="AJ33" s="216" t="str">
        <f>MID(ASC(PHONETIC(口座名義人カナ)),35,1)</f>
        <v/>
      </c>
      <c r="AK33" s="216" t="str">
        <f>MID(ASC(PHONETIC(口座名義人カナ)),36,1)</f>
        <v/>
      </c>
      <c r="AL33" s="216" t="str">
        <f>MID(ASC(PHONETIC(口座名義人カナ)),37,1)</f>
        <v/>
      </c>
      <c r="AM33" s="216" t="str">
        <f>MID(ASC(PHONETIC(口座名義人カナ)),38,1)</f>
        <v/>
      </c>
      <c r="AN33" s="216" t="str">
        <f>MID(ASC(PHONETIC(口座名義人カナ)),39,1)</f>
        <v/>
      </c>
      <c r="AO33" s="218" t="str">
        <f>MID(ASC(PHONETIC(口座名義人カナ)),40,1)</f>
        <v/>
      </c>
      <c r="AP33" s="258"/>
      <c r="AQ33" s="20"/>
      <c r="AR33" s="195" t="s">
        <v>31</v>
      </c>
      <c r="AS33" s="195"/>
      <c r="AT33" s="195"/>
      <c r="AU33" s="17"/>
      <c r="AV33" s="191" t="str">
        <f>IF(ISBLANK(申請者_氏名),"",申請者_氏名)</f>
        <v/>
      </c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</row>
    <row r="34" spans="1:72" s="19" customFormat="1" ht="15" customHeight="1" thickBot="1" x14ac:dyDescent="0.2">
      <c r="A34" s="30"/>
      <c r="B34" s="321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34"/>
      <c r="AG34" s="234"/>
      <c r="AH34" s="234"/>
      <c r="AI34" s="234"/>
      <c r="AJ34" s="234"/>
      <c r="AK34" s="234"/>
      <c r="AL34" s="234"/>
      <c r="AM34" s="234"/>
      <c r="AN34" s="234"/>
      <c r="AO34" s="304"/>
      <c r="AP34" s="258"/>
      <c r="AQ34" s="20"/>
      <c r="AR34" s="195"/>
      <c r="AS34" s="195"/>
      <c r="AT34" s="195"/>
      <c r="AU34" s="17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</row>
    <row r="35" spans="1:72" s="19" customFormat="1" ht="15" customHeight="1" thickTop="1" x14ac:dyDescent="0.15">
      <c r="A35" s="1"/>
      <c r="B35" s="264" t="s">
        <v>32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2" t="s">
        <v>16</v>
      </c>
      <c r="AG35" s="260"/>
      <c r="AH35" s="260"/>
      <c r="AI35" s="260"/>
      <c r="AJ35" s="260"/>
      <c r="AK35" s="260"/>
      <c r="AL35" s="263"/>
      <c r="AM35" s="7"/>
      <c r="AN35" s="7"/>
      <c r="AO35" s="7"/>
      <c r="AP35" s="21"/>
      <c r="AQ35" s="77"/>
      <c r="AR35" s="179" t="s">
        <v>98</v>
      </c>
      <c r="AS35" s="179"/>
      <c r="AT35" s="179"/>
      <c r="AU35" s="2"/>
      <c r="AV35" s="192" t="str">
        <f>IF(ISBLANK(申請者_電話番号),"",申請者_電話番号)</f>
        <v/>
      </c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</row>
    <row r="36" spans="1:72" s="19" customFormat="1" ht="15" customHeight="1" x14ac:dyDescent="0.15">
      <c r="A36" s="1"/>
      <c r="B36" s="247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51"/>
      <c r="AF36" s="253"/>
      <c r="AG36" s="198"/>
      <c r="AH36" s="198"/>
      <c r="AI36" s="200"/>
      <c r="AJ36" s="196"/>
      <c r="AK36" s="198"/>
      <c r="AL36" s="200"/>
      <c r="AM36" s="1"/>
      <c r="AN36" s="1"/>
      <c r="AO36" s="1"/>
      <c r="AP36" s="1"/>
      <c r="AQ36" s="77"/>
      <c r="AR36" s="179"/>
      <c r="AS36" s="179"/>
      <c r="AT36" s="179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</row>
    <row r="37" spans="1:72" s="78" customFormat="1" ht="15" customHeight="1" thickBot="1" x14ac:dyDescent="0.2">
      <c r="A37" s="79"/>
      <c r="B37" s="249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2"/>
      <c r="AF37" s="254"/>
      <c r="AG37" s="255"/>
      <c r="AH37" s="255"/>
      <c r="AI37" s="256"/>
      <c r="AJ37" s="257"/>
      <c r="AK37" s="255"/>
      <c r="AL37" s="256"/>
      <c r="AM37" s="79"/>
      <c r="AN37" s="79"/>
      <c r="AO37" s="79"/>
      <c r="AP37" s="79"/>
      <c r="AQ37" s="79"/>
    </row>
    <row r="38" spans="1:72" s="19" customFormat="1" ht="15" customHeight="1" thickTop="1" thickBot="1" x14ac:dyDescent="0.2">
      <c r="A38" s="1"/>
      <c r="B38" s="223" t="s">
        <v>20</v>
      </c>
      <c r="C38" s="224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6"/>
      <c r="AF38" s="227" t="s">
        <v>45</v>
      </c>
      <c r="AG38" s="228"/>
      <c r="AH38" s="228"/>
      <c r="AI38" s="228"/>
      <c r="AJ38" s="228"/>
      <c r="AK38" s="228"/>
      <c r="AL38" s="229"/>
      <c r="AM38" s="8"/>
      <c r="AN38" s="1"/>
      <c r="AO38" s="1"/>
      <c r="AP38" s="1"/>
      <c r="AS38" s="190" t="s">
        <v>95</v>
      </c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</row>
    <row r="39" spans="1:72" s="19" customFormat="1" ht="15" customHeight="1" thickTop="1" x14ac:dyDescent="0.15">
      <c r="A39" s="1"/>
      <c r="B39" s="204"/>
      <c r="C39" s="205"/>
      <c r="D39" s="206"/>
      <c r="E39" s="230" t="s">
        <v>48</v>
      </c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2"/>
      <c r="AG39" s="216"/>
      <c r="AH39" s="216"/>
      <c r="AI39" s="216"/>
      <c r="AJ39" s="216"/>
      <c r="AK39" s="216"/>
      <c r="AL39" s="218"/>
      <c r="AM39" s="1"/>
      <c r="AN39" s="1"/>
      <c r="AO39" s="1"/>
      <c r="AP39" s="1"/>
      <c r="AR39" s="17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7"/>
    </row>
    <row r="40" spans="1:72" s="78" customFormat="1" ht="15" customHeight="1" thickBot="1" x14ac:dyDescent="0.2">
      <c r="A40" s="79"/>
      <c r="B40" s="207"/>
      <c r="C40" s="208"/>
      <c r="D40" s="209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3"/>
      <c r="AG40" s="234"/>
      <c r="AH40" s="234"/>
      <c r="AI40" s="234"/>
      <c r="AJ40" s="234"/>
      <c r="AK40" s="234"/>
      <c r="AL40" s="304"/>
      <c r="AM40" s="79"/>
      <c r="AN40" s="79"/>
      <c r="AO40" s="79"/>
      <c r="AP40" s="79"/>
      <c r="AR40" s="19"/>
      <c r="AT40" s="193" t="s">
        <v>92</v>
      </c>
      <c r="AU40" s="193"/>
      <c r="AV40" s="193"/>
      <c r="AW40" s="193"/>
      <c r="AX40" s="82"/>
      <c r="AY40" s="191" t="str">
        <f>IF(ISBLANK(法人担当者_所属氏名),"",法人担当者_所属氏名)</f>
        <v/>
      </c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</row>
    <row r="41" spans="1:72" s="19" customFormat="1" ht="15" customHeight="1" thickTop="1" x14ac:dyDescent="0.15">
      <c r="A41" s="1"/>
      <c r="B41" s="182" t="s">
        <v>21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222"/>
      <c r="AB41" s="182" t="s">
        <v>22</v>
      </c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220"/>
      <c r="AN41" s="220"/>
      <c r="AO41" s="221"/>
      <c r="AR41" s="78"/>
      <c r="AS41" s="82"/>
      <c r="AT41" s="194" t="s">
        <v>97</v>
      </c>
      <c r="AU41" s="194"/>
      <c r="AV41" s="194"/>
      <c r="AW41" s="194"/>
      <c r="AX41" s="82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</row>
    <row r="42" spans="1:72" s="19" customFormat="1" ht="15" customHeight="1" x14ac:dyDescent="0.15">
      <c r="A42" s="1"/>
      <c r="B42" s="184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6"/>
      <c r="AB42" s="196"/>
      <c r="AC42" s="198"/>
      <c r="AD42" s="198"/>
      <c r="AE42" s="198"/>
      <c r="AF42" s="198"/>
      <c r="AG42" s="198"/>
      <c r="AH42" s="198"/>
      <c r="AI42" s="198"/>
      <c r="AJ42" s="198"/>
      <c r="AK42" s="198"/>
      <c r="AL42" s="200"/>
      <c r="AM42" s="202"/>
      <c r="AN42" s="196"/>
      <c r="AO42" s="200"/>
      <c r="AS42" s="195" t="s">
        <v>102</v>
      </c>
      <c r="AT42" s="195"/>
      <c r="AU42" s="195"/>
      <c r="AV42" s="195"/>
      <c r="AW42" s="195"/>
      <c r="AX42" s="17"/>
      <c r="AY42" s="191" t="str">
        <f>IF(ISBLANK(法人担当者_電話番号),"",法人担当者_電話番号)</f>
        <v/>
      </c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</row>
    <row r="43" spans="1:72" s="78" customFormat="1" ht="15" customHeight="1" x14ac:dyDescent="0.15">
      <c r="A43" s="79"/>
      <c r="B43" s="187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9"/>
      <c r="AB43" s="197"/>
      <c r="AC43" s="199"/>
      <c r="AD43" s="199"/>
      <c r="AE43" s="199"/>
      <c r="AF43" s="199"/>
      <c r="AG43" s="199"/>
      <c r="AH43" s="199"/>
      <c r="AI43" s="199"/>
      <c r="AJ43" s="199"/>
      <c r="AK43" s="199"/>
      <c r="AL43" s="201"/>
      <c r="AM43" s="203"/>
      <c r="AN43" s="197"/>
      <c r="AO43" s="201"/>
      <c r="AQ43" s="17"/>
      <c r="AR43" s="19"/>
      <c r="AS43" s="195"/>
      <c r="AT43" s="195"/>
      <c r="AU43" s="195"/>
      <c r="AV43" s="195"/>
      <c r="AW43" s="195"/>
      <c r="AX43" s="17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"/>
      <c r="BP43" s="19"/>
      <c r="BQ43" s="19"/>
      <c r="BR43" s="19"/>
      <c r="BS43" s="19"/>
      <c r="BT43" s="19"/>
    </row>
    <row r="44" spans="1:72" s="19" customFormat="1" ht="15" customHeight="1" x14ac:dyDescent="0.15">
      <c r="A44" s="1"/>
      <c r="B44" s="180" t="s">
        <v>23</v>
      </c>
      <c r="C44" s="181"/>
      <c r="D44" s="181"/>
      <c r="E44" s="181"/>
      <c r="F44" s="181"/>
      <c r="G44" s="181"/>
      <c r="H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6"/>
      <c r="AQ44" s="17"/>
      <c r="AR44" s="17"/>
      <c r="AS44" s="17"/>
      <c r="AT44" s="195" t="s">
        <v>93</v>
      </c>
      <c r="AU44" s="195"/>
      <c r="AV44" s="195"/>
      <c r="AW44" s="195"/>
      <c r="AX44" s="17"/>
      <c r="AY44" s="191" t="str">
        <f>IF(ISBLANK(法人担当者_Email),"",法人担当者_Email)</f>
        <v/>
      </c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7"/>
      <c r="BP44" s="17"/>
      <c r="BQ44" s="17"/>
      <c r="BR44" s="17"/>
      <c r="BS44" s="17"/>
      <c r="BT44" s="17"/>
    </row>
    <row r="45" spans="1:72" s="78" customFormat="1" ht="15" customHeight="1" x14ac:dyDescent="0.15">
      <c r="A45" s="79"/>
      <c r="B45" s="182"/>
      <c r="C45" s="183"/>
      <c r="D45" s="183"/>
      <c r="E45" s="183"/>
      <c r="F45" s="183"/>
      <c r="G45" s="183"/>
      <c r="H45" s="187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9"/>
      <c r="AQ45" s="17"/>
      <c r="AR45" s="17"/>
      <c r="AS45" s="17"/>
      <c r="AT45" s="195"/>
      <c r="AU45" s="195"/>
      <c r="AV45" s="195"/>
      <c r="AW45" s="195"/>
      <c r="AX45" s="17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7"/>
      <c r="BP45" s="17"/>
      <c r="BQ45" s="17"/>
      <c r="BR45" s="17"/>
      <c r="BS45" s="17"/>
      <c r="BT45" s="17"/>
    </row>
    <row r="46" spans="1:72" ht="13.5" customHeight="1" x14ac:dyDescent="0.15">
      <c r="AW46" s="78"/>
      <c r="AX46" s="78"/>
      <c r="AY46" s="78"/>
      <c r="AZ46" s="78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54"/>
      <c r="BP46" s="14"/>
      <c r="BQ46" s="14"/>
    </row>
    <row r="47" spans="1:72" ht="15" customHeight="1" x14ac:dyDescent="0.15"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2" ht="15" customHeight="1" x14ac:dyDescent="0.15">
      <c r="BO48" s="14"/>
      <c r="BP48" s="14"/>
      <c r="BQ48" s="14"/>
    </row>
  </sheetData>
  <sheetProtection selectLockedCells="1" selectUnlockedCells="1"/>
  <mergeCells count="292">
    <mergeCell ref="AM33:AM34"/>
    <mergeCell ref="AN33:AN34"/>
    <mergeCell ref="AS10:AT10"/>
    <mergeCell ref="AU10:AV10"/>
    <mergeCell ref="J5:J6"/>
    <mergeCell ref="K5:K6"/>
    <mergeCell ref="I17:Q17"/>
    <mergeCell ref="R17:AT17"/>
    <mergeCell ref="K33:K34"/>
    <mergeCell ref="L33:L34"/>
    <mergeCell ref="M33:M34"/>
    <mergeCell ref="N33:N34"/>
    <mergeCell ref="O33:O34"/>
    <mergeCell ref="P33:P34"/>
    <mergeCell ref="Q33:Q34"/>
    <mergeCell ref="R33:R34"/>
    <mergeCell ref="AF27:AL27"/>
    <mergeCell ref="S33:S34"/>
    <mergeCell ref="T33:T34"/>
    <mergeCell ref="U33:U34"/>
    <mergeCell ref="V33:V34"/>
    <mergeCell ref="W33:W34"/>
    <mergeCell ref="X33:X34"/>
    <mergeCell ref="AO33:AO34"/>
    <mergeCell ref="AF33:AF34"/>
    <mergeCell ref="AG33:AG34"/>
    <mergeCell ref="F5:F6"/>
    <mergeCell ref="G5:G6"/>
    <mergeCell ref="H5:H6"/>
    <mergeCell ref="I5:I6"/>
    <mergeCell ref="B33:B34"/>
    <mergeCell ref="C33:C34"/>
    <mergeCell ref="D33:D34"/>
    <mergeCell ref="E33:E34"/>
    <mergeCell ref="F33:F34"/>
    <mergeCell ref="G33:G34"/>
    <mergeCell ref="H33:H34"/>
    <mergeCell ref="I33:I34"/>
    <mergeCell ref="K13:L13"/>
    <mergeCell ref="M13:N13"/>
    <mergeCell ref="AE13:AF13"/>
    <mergeCell ref="O13:P13"/>
    <mergeCell ref="B14:F14"/>
    <mergeCell ref="R14:Y14"/>
    <mergeCell ref="P18:Q18"/>
    <mergeCell ref="R18:AT18"/>
    <mergeCell ref="AI24:AJ24"/>
    <mergeCell ref="AK24:AL24"/>
    <mergeCell ref="AO13:AP13"/>
    <mergeCell ref="AQ13:AR13"/>
    <mergeCell ref="AO10:AP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11:AV11"/>
    <mergeCell ref="C12:H12"/>
    <mergeCell ref="C13:H13"/>
    <mergeCell ref="AQ10:AR10"/>
    <mergeCell ref="AU18:AY18"/>
    <mergeCell ref="U21:V21"/>
    <mergeCell ref="W21:X21"/>
    <mergeCell ref="Y21:Z21"/>
    <mergeCell ref="AA21:AB21"/>
    <mergeCell ref="AC21:AD21"/>
    <mergeCell ref="AE21:AF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S21:T21"/>
    <mergeCell ref="AU21:AV21"/>
    <mergeCell ref="AW21:AX21"/>
    <mergeCell ref="AY21:AZ21"/>
    <mergeCell ref="BA21:BB21"/>
    <mergeCell ref="BC21:BD21"/>
    <mergeCell ref="U24:V24"/>
    <mergeCell ref="W24:X24"/>
    <mergeCell ref="AS21:AT21"/>
    <mergeCell ref="AG21:AH21"/>
    <mergeCell ref="AI21:AJ21"/>
    <mergeCell ref="AK21:AL21"/>
    <mergeCell ref="AM21:AN21"/>
    <mergeCell ref="AO21:AP21"/>
    <mergeCell ref="AQ21:AR21"/>
    <mergeCell ref="Y24:Z24"/>
    <mergeCell ref="AA24:AB24"/>
    <mergeCell ref="AC24:AD24"/>
    <mergeCell ref="AE24:AF24"/>
    <mergeCell ref="B22:BD22"/>
    <mergeCell ref="C23:H23"/>
    <mergeCell ref="I23:BD23"/>
    <mergeCell ref="AJ39:AJ40"/>
    <mergeCell ref="AK39:AK40"/>
    <mergeCell ref="AL39:AL40"/>
    <mergeCell ref="B26:D26"/>
    <mergeCell ref="B27:P27"/>
    <mergeCell ref="B28:P28"/>
    <mergeCell ref="Q27:AE27"/>
    <mergeCell ref="Q28:AE28"/>
    <mergeCell ref="E26:AL26"/>
    <mergeCell ref="Y33:Y34"/>
    <mergeCell ref="Z33:Z34"/>
    <mergeCell ref="AA33:AA34"/>
    <mergeCell ref="AB33:AB34"/>
    <mergeCell ref="AC33:AC34"/>
    <mergeCell ref="AD33:AD34"/>
    <mergeCell ref="AE33:AE34"/>
    <mergeCell ref="AF29:AL29"/>
    <mergeCell ref="B29:AE29"/>
    <mergeCell ref="J33:J34"/>
    <mergeCell ref="AH33:AH34"/>
    <mergeCell ref="AI33:AI34"/>
    <mergeCell ref="AJ33:AJ34"/>
    <mergeCell ref="AK33:AK34"/>
    <mergeCell ref="AL33:AL34"/>
    <mergeCell ref="BE13:BF13"/>
    <mergeCell ref="BG13:BH13"/>
    <mergeCell ref="BI13:BJ13"/>
    <mergeCell ref="BK13:BL13"/>
    <mergeCell ref="BM13:BN13"/>
    <mergeCell ref="BE21:BF21"/>
    <mergeCell ref="BG21:BH21"/>
    <mergeCell ref="BI21:BJ21"/>
    <mergeCell ref="BK21:BL21"/>
    <mergeCell ref="BM21:BN21"/>
    <mergeCell ref="BF2:BO3"/>
    <mergeCell ref="BA4:BE5"/>
    <mergeCell ref="BF4:BO5"/>
    <mergeCell ref="BA6:BE7"/>
    <mergeCell ref="BF6:BO7"/>
    <mergeCell ref="BE10:BF10"/>
    <mergeCell ref="BG10:BH10"/>
    <mergeCell ref="BI10:BJ10"/>
    <mergeCell ref="BK10:BL10"/>
    <mergeCell ref="BM10:BN10"/>
    <mergeCell ref="B8:AV8"/>
    <mergeCell ref="C9:H9"/>
    <mergeCell ref="C10:H10"/>
    <mergeCell ref="I10:J10"/>
    <mergeCell ref="K10:L10"/>
    <mergeCell ref="M10:N10"/>
    <mergeCell ref="O10:P10"/>
    <mergeCell ref="AW10:AX10"/>
    <mergeCell ref="BA2:BE3"/>
    <mergeCell ref="Q10:R10"/>
    <mergeCell ref="T1:AV2"/>
    <mergeCell ref="B2:I2"/>
    <mergeCell ref="M5:M6"/>
    <mergeCell ref="N5:N6"/>
    <mergeCell ref="O5:O6"/>
    <mergeCell ref="B4:O4"/>
    <mergeCell ref="R5:S6"/>
    <mergeCell ref="T5:AC6"/>
    <mergeCell ref="R4:AC4"/>
    <mergeCell ref="B5:B6"/>
    <mergeCell ref="C5:C6"/>
    <mergeCell ref="L5:L6"/>
    <mergeCell ref="D5:D6"/>
    <mergeCell ref="E5:E6"/>
    <mergeCell ref="AY10:AZ10"/>
    <mergeCell ref="BA10:BB10"/>
    <mergeCell ref="BC10:BD10"/>
    <mergeCell ref="AW13:AX13"/>
    <mergeCell ref="AY13:AZ13"/>
    <mergeCell ref="BA13:BB13"/>
    <mergeCell ref="BC13:BD13"/>
    <mergeCell ref="B16:AT16"/>
    <mergeCell ref="C17:H17"/>
    <mergeCell ref="AU13:AV13"/>
    <mergeCell ref="AS13:AT13"/>
    <mergeCell ref="AA13:AB13"/>
    <mergeCell ref="AG13:AH13"/>
    <mergeCell ref="AI13:AJ13"/>
    <mergeCell ref="AK13:AL13"/>
    <mergeCell ref="G14:Q14"/>
    <mergeCell ref="AC13:AD13"/>
    <mergeCell ref="AM13:AN13"/>
    <mergeCell ref="Q13:R13"/>
    <mergeCell ref="S13:T13"/>
    <mergeCell ref="U13:V13"/>
    <mergeCell ref="W13:X13"/>
    <mergeCell ref="Y13:Z13"/>
    <mergeCell ref="I13:J13"/>
    <mergeCell ref="BK24:BL24"/>
    <mergeCell ref="BM24:BN24"/>
    <mergeCell ref="AR31:AT32"/>
    <mergeCell ref="B36:P37"/>
    <mergeCell ref="Q36:AE37"/>
    <mergeCell ref="AF36:AF37"/>
    <mergeCell ref="AG36:AG37"/>
    <mergeCell ref="AH36:AH37"/>
    <mergeCell ref="AI36:AI37"/>
    <mergeCell ref="AJ36:AJ37"/>
    <mergeCell ref="AK36:AK37"/>
    <mergeCell ref="AL36:AL37"/>
    <mergeCell ref="AP33:AP34"/>
    <mergeCell ref="B32:AO32"/>
    <mergeCell ref="AF35:AL35"/>
    <mergeCell ref="B35:AE35"/>
    <mergeCell ref="B25:AL25"/>
    <mergeCell ref="AY29:AZ30"/>
    <mergeCell ref="BA29:BB30"/>
    <mergeCell ref="BC29:BC30"/>
    <mergeCell ref="BD29:BE30"/>
    <mergeCell ref="AM24:AN24"/>
    <mergeCell ref="AO24:AP24"/>
    <mergeCell ref="AQ24:AR24"/>
    <mergeCell ref="AI39:AI40"/>
    <mergeCell ref="BF29:BF30"/>
    <mergeCell ref="BG29:BH30"/>
    <mergeCell ref="BI29:BI30"/>
    <mergeCell ref="AR33:AT34"/>
    <mergeCell ref="C18:H18"/>
    <mergeCell ref="I18:O18"/>
    <mergeCell ref="C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AW24:AX24"/>
    <mergeCell ref="AY24:AZ24"/>
    <mergeCell ref="BA24:BB24"/>
    <mergeCell ref="BC24:BD24"/>
    <mergeCell ref="AG24:AH24"/>
    <mergeCell ref="BE24:BF24"/>
    <mergeCell ref="BG24:BH24"/>
    <mergeCell ref="BI24:BJ24"/>
    <mergeCell ref="AJ42:AJ43"/>
    <mergeCell ref="AK42:AK43"/>
    <mergeCell ref="AL42:AL43"/>
    <mergeCell ref="AM42:AM43"/>
    <mergeCell ref="AN42:AN43"/>
    <mergeCell ref="AO42:AO43"/>
    <mergeCell ref="B30:D31"/>
    <mergeCell ref="E30:AE31"/>
    <mergeCell ref="AF30:AF31"/>
    <mergeCell ref="AG30:AG31"/>
    <mergeCell ref="AH30:AH31"/>
    <mergeCell ref="AI30:AI31"/>
    <mergeCell ref="AJ30:AJ31"/>
    <mergeCell ref="AK30:AK31"/>
    <mergeCell ref="AL30:AL31"/>
    <mergeCell ref="AB41:AO41"/>
    <mergeCell ref="B41:AA41"/>
    <mergeCell ref="B38:AE38"/>
    <mergeCell ref="AF38:AL38"/>
    <mergeCell ref="B39:D40"/>
    <mergeCell ref="E39:AE40"/>
    <mergeCell ref="AF39:AF40"/>
    <mergeCell ref="AG39:AG40"/>
    <mergeCell ref="AH39:AH40"/>
    <mergeCell ref="AZ2:AZ7"/>
    <mergeCell ref="AR35:AT36"/>
    <mergeCell ref="B44:G45"/>
    <mergeCell ref="H44:AO45"/>
    <mergeCell ref="AS38:BL39"/>
    <mergeCell ref="AV31:BN32"/>
    <mergeCell ref="AV33:BN34"/>
    <mergeCell ref="AV35:BN36"/>
    <mergeCell ref="AY40:BN41"/>
    <mergeCell ref="AY42:BN43"/>
    <mergeCell ref="AY44:BN45"/>
    <mergeCell ref="AT40:AW40"/>
    <mergeCell ref="AT41:AW41"/>
    <mergeCell ref="AS42:AW43"/>
    <mergeCell ref="AT44:AW45"/>
    <mergeCell ref="B42:AA43"/>
    <mergeCell ref="AB42:AB43"/>
    <mergeCell ref="AC42:AC43"/>
    <mergeCell ref="AD42:AD43"/>
    <mergeCell ref="AE42:AE43"/>
    <mergeCell ref="AF42:AF43"/>
    <mergeCell ref="AG42:AG43"/>
    <mergeCell ref="AH42:AH43"/>
    <mergeCell ref="AI42:AI43"/>
  </mergeCells>
  <phoneticPr fontId="2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48"/>
  <sheetViews>
    <sheetView showGridLines="0" view="pageBreakPreview" zoomScale="80" zoomScaleNormal="100" zoomScaleSheetLayoutView="80" workbookViewId="0"/>
  </sheetViews>
  <sheetFormatPr defaultColWidth="2.5" defaultRowHeight="15" customHeight="1" x14ac:dyDescent="0.15"/>
  <cols>
    <col min="1" max="67" width="2.75" style="17" customWidth="1"/>
    <col min="68" max="16384" width="2.5" style="17"/>
  </cols>
  <sheetData>
    <row r="1" spans="1:67" s="86" customFormat="1" ht="15" customHeight="1" x14ac:dyDescent="0.15">
      <c r="T1" s="282" t="s">
        <v>25</v>
      </c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</row>
    <row r="2" spans="1:67" s="86" customFormat="1" ht="15" customHeight="1" x14ac:dyDescent="0.15">
      <c r="B2" s="283" t="s">
        <v>1</v>
      </c>
      <c r="C2" s="220"/>
      <c r="D2" s="220"/>
      <c r="E2" s="220"/>
      <c r="F2" s="220"/>
      <c r="G2" s="220"/>
      <c r="H2" s="220"/>
      <c r="I2" s="221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Z2" s="176" t="s">
        <v>103</v>
      </c>
      <c r="BA2" s="180" t="s">
        <v>24</v>
      </c>
      <c r="BB2" s="181"/>
      <c r="BC2" s="181"/>
      <c r="BD2" s="181"/>
      <c r="BE2" s="239"/>
      <c r="BF2" s="294"/>
      <c r="BG2" s="294"/>
      <c r="BH2" s="294"/>
      <c r="BI2" s="294"/>
      <c r="BJ2" s="294"/>
      <c r="BK2" s="294"/>
      <c r="BL2" s="294"/>
      <c r="BM2" s="294"/>
      <c r="BN2" s="294"/>
      <c r="BO2" s="295"/>
    </row>
    <row r="3" spans="1:67" s="86" customFormat="1" ht="15" customHeight="1" x14ac:dyDescent="0.15">
      <c r="B3" s="83"/>
      <c r="C3" s="83"/>
      <c r="D3" s="83"/>
      <c r="E3" s="83"/>
      <c r="F3" s="83"/>
      <c r="G3" s="83"/>
      <c r="H3" s="83"/>
      <c r="I3" s="83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177"/>
      <c r="BA3" s="182"/>
      <c r="BB3" s="183"/>
      <c r="BC3" s="183"/>
      <c r="BD3" s="183"/>
      <c r="BE3" s="222"/>
      <c r="BF3" s="296"/>
      <c r="BG3" s="296"/>
      <c r="BH3" s="296"/>
      <c r="BI3" s="296"/>
      <c r="BJ3" s="296"/>
      <c r="BK3" s="296"/>
      <c r="BL3" s="296"/>
      <c r="BM3" s="296"/>
      <c r="BN3" s="296"/>
      <c r="BO3" s="297"/>
    </row>
    <row r="4" spans="1:67" s="86" customFormat="1" ht="15" customHeight="1" x14ac:dyDescent="0.15">
      <c r="B4" s="283" t="s">
        <v>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  <c r="R4" s="283" t="s">
        <v>38</v>
      </c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1"/>
      <c r="AD4" s="92"/>
      <c r="AE4" s="92"/>
      <c r="AT4" s="92"/>
      <c r="AU4" s="92"/>
      <c r="AV4" s="92"/>
      <c r="AW4" s="92"/>
      <c r="AX4" s="92"/>
      <c r="AY4" s="92"/>
      <c r="AZ4" s="177"/>
      <c r="BA4" s="298" t="s">
        <v>46</v>
      </c>
      <c r="BB4" s="299"/>
      <c r="BC4" s="299"/>
      <c r="BD4" s="299"/>
      <c r="BE4" s="300"/>
      <c r="BF4" s="294"/>
      <c r="BG4" s="294"/>
      <c r="BH4" s="294"/>
      <c r="BI4" s="294"/>
      <c r="BJ4" s="294"/>
      <c r="BK4" s="294"/>
      <c r="BL4" s="294"/>
      <c r="BM4" s="294"/>
      <c r="BN4" s="294"/>
      <c r="BO4" s="295"/>
    </row>
    <row r="5" spans="1:67" s="86" customFormat="1" ht="15" customHeight="1" x14ac:dyDescent="0.15">
      <c r="B5" s="288"/>
      <c r="C5" s="290"/>
      <c r="D5" s="290"/>
      <c r="E5" s="290"/>
      <c r="F5" s="290"/>
      <c r="G5" s="290"/>
      <c r="H5" s="290"/>
      <c r="I5" s="290"/>
      <c r="J5" s="290"/>
      <c r="K5" s="290"/>
      <c r="L5" s="292"/>
      <c r="M5" s="283" t="s">
        <v>37</v>
      </c>
      <c r="N5" s="284"/>
      <c r="O5" s="285"/>
      <c r="R5" s="286"/>
      <c r="S5" s="286"/>
      <c r="T5" s="287" t="s">
        <v>49</v>
      </c>
      <c r="U5" s="287"/>
      <c r="V5" s="287"/>
      <c r="W5" s="287"/>
      <c r="X5" s="287"/>
      <c r="Y5" s="287"/>
      <c r="Z5" s="287"/>
      <c r="AA5" s="287"/>
      <c r="AB5" s="287"/>
      <c r="AC5" s="287"/>
      <c r="AZ5" s="177"/>
      <c r="BA5" s="301"/>
      <c r="BB5" s="302"/>
      <c r="BC5" s="302"/>
      <c r="BD5" s="302"/>
      <c r="BE5" s="303"/>
      <c r="BF5" s="296"/>
      <c r="BG5" s="296"/>
      <c r="BH5" s="296"/>
      <c r="BI5" s="296"/>
      <c r="BJ5" s="296"/>
      <c r="BK5" s="296"/>
      <c r="BL5" s="296"/>
      <c r="BM5" s="296"/>
      <c r="BN5" s="296"/>
      <c r="BO5" s="297"/>
    </row>
    <row r="6" spans="1:67" s="86" customFormat="1" ht="15" customHeight="1" x14ac:dyDescent="0.15">
      <c r="B6" s="289"/>
      <c r="C6" s="291"/>
      <c r="D6" s="291"/>
      <c r="E6" s="291"/>
      <c r="F6" s="291"/>
      <c r="G6" s="291"/>
      <c r="H6" s="291"/>
      <c r="I6" s="291"/>
      <c r="J6" s="291"/>
      <c r="K6" s="291"/>
      <c r="L6" s="293"/>
      <c r="M6" s="283"/>
      <c r="N6" s="284"/>
      <c r="O6" s="285"/>
      <c r="R6" s="286"/>
      <c r="S6" s="286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Z6" s="177"/>
      <c r="BA6" s="298" t="s">
        <v>39</v>
      </c>
      <c r="BB6" s="299"/>
      <c r="BC6" s="299"/>
      <c r="BD6" s="299"/>
      <c r="BE6" s="300"/>
      <c r="BF6" s="294"/>
      <c r="BG6" s="294"/>
      <c r="BH6" s="294"/>
      <c r="BI6" s="294"/>
      <c r="BJ6" s="294"/>
      <c r="BK6" s="294"/>
      <c r="BL6" s="294"/>
      <c r="BM6" s="294"/>
      <c r="BN6" s="294"/>
      <c r="BO6" s="295"/>
    </row>
    <row r="7" spans="1:67" s="86" customFormat="1" ht="15" customHeight="1" thickBot="1" x14ac:dyDescent="0.2">
      <c r="AZ7" s="178"/>
      <c r="BA7" s="301"/>
      <c r="BB7" s="302"/>
      <c r="BC7" s="302"/>
      <c r="BD7" s="302"/>
      <c r="BE7" s="303"/>
      <c r="BF7" s="296"/>
      <c r="BG7" s="296"/>
      <c r="BH7" s="296"/>
      <c r="BI7" s="296"/>
      <c r="BJ7" s="296"/>
      <c r="BK7" s="296"/>
      <c r="BL7" s="296"/>
      <c r="BM7" s="296"/>
      <c r="BN7" s="296"/>
      <c r="BO7" s="297"/>
    </row>
    <row r="8" spans="1:67" s="86" customFormat="1" ht="15" customHeight="1" thickTop="1" x14ac:dyDescent="0.15">
      <c r="A8" s="2"/>
      <c r="B8" s="276" t="s">
        <v>6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8"/>
    </row>
    <row r="9" spans="1:67" s="86" customFormat="1" ht="30" customHeight="1" x14ac:dyDescent="0.15">
      <c r="A9" s="26"/>
      <c r="B9" s="94"/>
      <c r="C9" s="220" t="s">
        <v>5</v>
      </c>
      <c r="D9" s="220"/>
      <c r="E9" s="220"/>
      <c r="F9" s="220"/>
      <c r="G9" s="220"/>
      <c r="H9" s="221"/>
      <c r="I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5"/>
    </row>
    <row r="10" spans="1:67" s="86" customFormat="1" ht="30" customHeight="1" x14ac:dyDescent="0.15">
      <c r="A10" s="83"/>
      <c r="B10" s="89"/>
      <c r="C10" s="183" t="s">
        <v>2</v>
      </c>
      <c r="D10" s="183"/>
      <c r="E10" s="183"/>
      <c r="F10" s="183"/>
      <c r="G10" s="183"/>
      <c r="H10" s="183"/>
      <c r="I10" s="279"/>
      <c r="J10" s="280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324"/>
      <c r="AW10" s="245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</row>
    <row r="11" spans="1:67" s="86" customFormat="1" ht="15" customHeight="1" x14ac:dyDescent="0.15">
      <c r="A11" s="83"/>
      <c r="B11" s="312" t="s">
        <v>7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7"/>
    </row>
    <row r="12" spans="1:67" s="86" customFormat="1" ht="30" customHeight="1" x14ac:dyDescent="0.15">
      <c r="A12" s="83"/>
      <c r="B12" s="27"/>
      <c r="C12" s="220" t="s">
        <v>4</v>
      </c>
      <c r="D12" s="220"/>
      <c r="E12" s="220"/>
      <c r="F12" s="220"/>
      <c r="G12" s="220"/>
      <c r="H12" s="221"/>
      <c r="I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5"/>
    </row>
    <row r="13" spans="1:67" s="86" customFormat="1" ht="30" customHeight="1" thickBot="1" x14ac:dyDescent="0.2">
      <c r="A13" s="83"/>
      <c r="B13" s="28"/>
      <c r="C13" s="318" t="s">
        <v>3</v>
      </c>
      <c r="D13" s="318"/>
      <c r="E13" s="318"/>
      <c r="F13" s="318"/>
      <c r="G13" s="318"/>
      <c r="H13" s="319"/>
      <c r="I13" s="274"/>
      <c r="J13" s="275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1"/>
      <c r="AW13" s="245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</row>
    <row r="14" spans="1:67" s="86" customFormat="1" ht="15" customHeight="1" thickTop="1" x14ac:dyDescent="0.15">
      <c r="A14" s="2"/>
      <c r="B14" s="311" t="s">
        <v>40</v>
      </c>
      <c r="C14" s="260"/>
      <c r="D14" s="260"/>
      <c r="E14" s="260"/>
      <c r="F14" s="263"/>
      <c r="G14" s="272" t="s">
        <v>8</v>
      </c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62" t="s">
        <v>41</v>
      </c>
      <c r="S14" s="260"/>
      <c r="T14" s="260"/>
      <c r="U14" s="260"/>
      <c r="V14" s="260"/>
      <c r="W14" s="260"/>
      <c r="X14" s="260"/>
      <c r="Y14" s="26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86" customFormat="1" ht="30" customHeight="1" thickBot="1" x14ac:dyDescent="0.2">
      <c r="A15" s="26"/>
      <c r="B15" s="3"/>
      <c r="C15" s="4"/>
      <c r="D15" s="4"/>
      <c r="E15" s="4"/>
      <c r="F15" s="5"/>
      <c r="G15" s="88"/>
      <c r="H15" s="87"/>
      <c r="I15" s="87"/>
      <c r="J15" s="87"/>
      <c r="K15" s="87"/>
      <c r="L15" s="87"/>
      <c r="M15" s="87"/>
      <c r="N15" s="87"/>
      <c r="O15" s="87"/>
      <c r="P15" s="87"/>
      <c r="Q15" s="40"/>
      <c r="R15" s="41"/>
      <c r="S15" s="84"/>
      <c r="T15" s="84"/>
      <c r="U15" s="84" t="s">
        <v>9</v>
      </c>
      <c r="V15" s="84"/>
      <c r="W15" s="84"/>
      <c r="X15" s="84"/>
      <c r="Y15" s="93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86" customFormat="1" ht="15" customHeight="1" thickTop="1" thickBot="1" x14ac:dyDescent="0.2">
      <c r="A16" s="83"/>
      <c r="B16" s="268" t="s">
        <v>10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83"/>
      <c r="BM16" s="83"/>
    </row>
    <row r="17" spans="1:66" s="86" customFormat="1" ht="15" customHeight="1" thickTop="1" x14ac:dyDescent="0.15">
      <c r="A17" s="83"/>
      <c r="B17" s="94"/>
      <c r="C17" s="220" t="s">
        <v>5</v>
      </c>
      <c r="D17" s="220"/>
      <c r="E17" s="220"/>
      <c r="F17" s="220"/>
      <c r="G17" s="220"/>
      <c r="H17" s="221"/>
      <c r="I17" s="325"/>
      <c r="J17" s="326"/>
      <c r="K17" s="326"/>
      <c r="L17" s="326"/>
      <c r="M17" s="326"/>
      <c r="N17" s="326"/>
      <c r="O17" s="326"/>
      <c r="P17" s="326"/>
      <c r="Q17" s="326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8"/>
      <c r="AU17" s="96" t="s">
        <v>42</v>
      </c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7"/>
      <c r="BL17" s="83"/>
      <c r="BM17" s="83"/>
    </row>
    <row r="18" spans="1:66" s="86" customFormat="1" ht="30" customHeight="1" thickBot="1" x14ac:dyDescent="0.2">
      <c r="A18" s="83"/>
      <c r="B18" s="94"/>
      <c r="C18" s="220" t="s">
        <v>11</v>
      </c>
      <c r="D18" s="220"/>
      <c r="E18" s="220"/>
      <c r="F18" s="220"/>
      <c r="G18" s="220"/>
      <c r="H18" s="220"/>
      <c r="I18" s="237"/>
      <c r="J18" s="238"/>
      <c r="K18" s="238"/>
      <c r="L18" s="238"/>
      <c r="M18" s="238"/>
      <c r="N18" s="238"/>
      <c r="O18" s="238"/>
      <c r="P18" s="322"/>
      <c r="Q18" s="322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323"/>
      <c r="AU18" s="314" t="s">
        <v>12</v>
      </c>
      <c r="AV18" s="314"/>
      <c r="AW18" s="314"/>
      <c r="AX18" s="314"/>
      <c r="AY18" s="314"/>
      <c r="AZ18" s="44"/>
      <c r="BA18" s="45"/>
      <c r="BB18" s="45"/>
      <c r="BC18" s="45"/>
      <c r="BD18" s="45"/>
      <c r="BE18" s="46"/>
      <c r="BF18" s="46"/>
      <c r="BG18" s="46"/>
      <c r="BH18" s="46"/>
      <c r="BI18" s="46"/>
      <c r="BJ18" s="46"/>
      <c r="BK18" s="47"/>
      <c r="BL18" s="53"/>
      <c r="BM18" s="53"/>
    </row>
    <row r="19" spans="1:66" s="86" customFormat="1" ht="15" customHeight="1" thickTop="1" x14ac:dyDescent="0.15">
      <c r="A19" s="83"/>
      <c r="B19" s="312" t="s">
        <v>14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10"/>
      <c r="BF19" s="11"/>
      <c r="BG19" s="11"/>
      <c r="BH19" s="11"/>
      <c r="BI19" s="11"/>
      <c r="BJ19" s="11"/>
      <c r="BK19" s="11"/>
      <c r="BL19" s="2"/>
      <c r="BM19" s="83"/>
    </row>
    <row r="20" spans="1:66" s="86" customFormat="1" ht="15" customHeight="1" x14ac:dyDescent="0.15">
      <c r="A20" s="83"/>
      <c r="B20" s="94"/>
      <c r="C20" s="220" t="s">
        <v>5</v>
      </c>
      <c r="D20" s="220"/>
      <c r="E20" s="220"/>
      <c r="F20" s="220"/>
      <c r="G20" s="220"/>
      <c r="H20" s="221"/>
      <c r="I20" s="237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85"/>
      <c r="BF20" s="83"/>
      <c r="BG20" s="83"/>
      <c r="BH20" s="83"/>
      <c r="BI20" s="83"/>
      <c r="BJ20" s="83"/>
      <c r="BK20" s="83"/>
      <c r="BL20" s="83"/>
      <c r="BM20" s="83"/>
    </row>
    <row r="21" spans="1:66" s="86" customFormat="1" ht="30" customHeight="1" x14ac:dyDescent="0.15">
      <c r="A21" s="83"/>
      <c r="B21" s="98"/>
      <c r="C21" s="220" t="s">
        <v>13</v>
      </c>
      <c r="D21" s="220"/>
      <c r="E21" s="220"/>
      <c r="F21" s="220"/>
      <c r="G21" s="220"/>
      <c r="H21" s="221"/>
      <c r="I21" s="315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316"/>
      <c r="BE21" s="245"/>
      <c r="BF21" s="179"/>
      <c r="BG21" s="246"/>
      <c r="BH21" s="246"/>
      <c r="BI21" s="246"/>
      <c r="BJ21" s="246"/>
      <c r="BK21" s="246"/>
      <c r="BL21" s="246"/>
      <c r="BM21" s="246"/>
      <c r="BN21" s="246"/>
    </row>
    <row r="22" spans="1:66" s="86" customFormat="1" ht="15" customHeight="1" x14ac:dyDescent="0.15">
      <c r="A22" s="83"/>
      <c r="B22" s="312" t="s">
        <v>15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85"/>
      <c r="BF22" s="83"/>
      <c r="BG22" s="83"/>
      <c r="BH22" s="83"/>
      <c r="BI22" s="83"/>
      <c r="BJ22" s="83"/>
      <c r="BK22" s="83"/>
      <c r="BL22" s="83"/>
    </row>
    <row r="23" spans="1:66" s="86" customFormat="1" ht="15" customHeight="1" x14ac:dyDescent="0.15">
      <c r="A23" s="83"/>
      <c r="B23" s="94"/>
      <c r="C23" s="220" t="s">
        <v>5</v>
      </c>
      <c r="D23" s="220"/>
      <c r="E23" s="220"/>
      <c r="F23" s="220"/>
      <c r="G23" s="220"/>
      <c r="H23" s="221"/>
      <c r="I23" s="237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85"/>
      <c r="BF23" s="83"/>
      <c r="BG23" s="83"/>
      <c r="BH23" s="83"/>
      <c r="BI23" s="83"/>
      <c r="BJ23" s="83"/>
      <c r="BK23" s="83"/>
      <c r="BL23" s="83"/>
    </row>
    <row r="24" spans="1:66" s="86" customFormat="1" ht="30" customHeight="1" thickBot="1" x14ac:dyDescent="0.2">
      <c r="A24" s="83"/>
      <c r="B24" s="31"/>
      <c r="C24" s="181" t="s">
        <v>19</v>
      </c>
      <c r="D24" s="181"/>
      <c r="E24" s="181"/>
      <c r="F24" s="181"/>
      <c r="G24" s="181"/>
      <c r="H24" s="239"/>
      <c r="I24" s="240"/>
      <c r="J24" s="241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4"/>
      <c r="BE24" s="245"/>
      <c r="BF24" s="179"/>
      <c r="BG24" s="246"/>
      <c r="BH24" s="246"/>
      <c r="BI24" s="246"/>
      <c r="BJ24" s="246"/>
      <c r="BK24" s="246"/>
      <c r="BL24" s="246"/>
      <c r="BM24" s="246"/>
      <c r="BN24" s="246"/>
    </row>
    <row r="25" spans="1:66" s="86" customFormat="1" ht="15" customHeight="1" thickTop="1" thickBot="1" x14ac:dyDescent="0.2">
      <c r="A25" s="2"/>
      <c r="B25" s="266" t="s">
        <v>85</v>
      </c>
      <c r="C25" s="266"/>
      <c r="D25" s="266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83"/>
      <c r="BF25" s="83"/>
      <c r="BG25" s="83"/>
      <c r="BH25" s="83"/>
      <c r="BI25" s="83"/>
      <c r="BJ25" s="83"/>
      <c r="BK25" s="83"/>
      <c r="BL25" s="83"/>
    </row>
    <row r="26" spans="1:66" s="86" customFormat="1" ht="30" customHeight="1" thickTop="1" thickBot="1" x14ac:dyDescent="0.2">
      <c r="A26" s="26"/>
      <c r="B26" s="305"/>
      <c r="C26" s="305"/>
      <c r="D26" s="305"/>
      <c r="E26" s="267" t="s">
        <v>47</v>
      </c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6"/>
      <c r="AG26" s="266"/>
      <c r="AH26" s="266"/>
      <c r="AI26" s="266"/>
      <c r="AJ26" s="266"/>
      <c r="AK26" s="266"/>
      <c r="AL26" s="266"/>
      <c r="AM26" s="85"/>
      <c r="AN26" s="83"/>
      <c r="AO26" s="83"/>
      <c r="AP26" s="83"/>
      <c r="AQ26" s="83"/>
      <c r="AR26" s="83"/>
      <c r="AS26" s="83"/>
      <c r="AT26" s="83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6" s="86" customFormat="1" ht="15" customHeight="1" thickTop="1" x14ac:dyDescent="0.15">
      <c r="A27" s="83"/>
      <c r="B27" s="259" t="s">
        <v>17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283" t="s">
        <v>18</v>
      </c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308"/>
      <c r="AF27" s="262" t="s">
        <v>16</v>
      </c>
      <c r="AG27" s="260"/>
      <c r="AH27" s="260"/>
      <c r="AI27" s="260"/>
      <c r="AJ27" s="260"/>
      <c r="AK27" s="260"/>
      <c r="AL27" s="263"/>
      <c r="AM27" s="32"/>
      <c r="AN27" s="83"/>
      <c r="AO27" s="83"/>
      <c r="AP27" s="83"/>
      <c r="AQ27" s="83"/>
      <c r="AR27" s="2" t="s">
        <v>26</v>
      </c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101"/>
    </row>
    <row r="28" spans="1:66" s="86" customFormat="1" ht="30" customHeight="1" thickBot="1" x14ac:dyDescent="0.2">
      <c r="A28" s="83"/>
      <c r="B28" s="306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9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10"/>
      <c r="AF28" s="48"/>
      <c r="AG28" s="49"/>
      <c r="AH28" s="49"/>
      <c r="AI28" s="50"/>
      <c r="AJ28" s="51"/>
      <c r="AK28" s="49"/>
      <c r="AL28" s="52"/>
      <c r="AM28" s="100"/>
      <c r="AN28" s="83"/>
      <c r="AO28" s="83"/>
      <c r="AP28" s="83"/>
      <c r="AQ28" s="83"/>
      <c r="AS28" s="83"/>
      <c r="AT28" s="2" t="s">
        <v>30</v>
      </c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</row>
    <row r="29" spans="1:66" s="86" customFormat="1" ht="15" customHeight="1" thickTop="1" thickBot="1" x14ac:dyDescent="0.2">
      <c r="A29" s="83"/>
      <c r="B29" s="223" t="s">
        <v>86</v>
      </c>
      <c r="C29" s="224"/>
      <c r="D29" s="224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6"/>
      <c r="AF29" s="311" t="s">
        <v>44</v>
      </c>
      <c r="AG29" s="260"/>
      <c r="AH29" s="260"/>
      <c r="AI29" s="260"/>
      <c r="AJ29" s="260"/>
      <c r="AK29" s="260"/>
      <c r="AL29" s="261"/>
      <c r="AM29" s="99"/>
      <c r="AN29" s="83"/>
      <c r="AO29" s="83"/>
      <c r="AP29" s="83"/>
      <c r="AQ29" s="83"/>
      <c r="AY29" s="235"/>
      <c r="AZ29" s="235"/>
      <c r="BA29" s="236"/>
      <c r="BB29" s="236"/>
      <c r="BC29" s="235" t="s">
        <v>29</v>
      </c>
      <c r="BD29" s="236"/>
      <c r="BE29" s="236"/>
      <c r="BF29" s="235" t="s">
        <v>28</v>
      </c>
      <c r="BG29" s="236"/>
      <c r="BH29" s="236"/>
      <c r="BI29" s="235" t="s">
        <v>27</v>
      </c>
    </row>
    <row r="30" spans="1:66" s="86" customFormat="1" ht="15" customHeight="1" thickTop="1" x14ac:dyDescent="0.15">
      <c r="A30" s="83"/>
      <c r="B30" s="204"/>
      <c r="C30" s="205"/>
      <c r="D30" s="206"/>
      <c r="E30" s="210" t="s">
        <v>48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4"/>
      <c r="AG30" s="216"/>
      <c r="AH30" s="216"/>
      <c r="AI30" s="216"/>
      <c r="AJ30" s="216"/>
      <c r="AK30" s="216"/>
      <c r="AL30" s="218"/>
      <c r="AM30" s="83"/>
      <c r="AN30" s="83"/>
      <c r="AO30" s="83"/>
      <c r="AP30" s="99"/>
      <c r="AQ30" s="83"/>
      <c r="AY30" s="235"/>
      <c r="AZ30" s="235"/>
      <c r="BA30" s="236"/>
      <c r="BB30" s="236"/>
      <c r="BC30" s="235"/>
      <c r="BD30" s="236"/>
      <c r="BE30" s="236"/>
      <c r="BF30" s="235"/>
      <c r="BG30" s="236"/>
      <c r="BH30" s="236"/>
      <c r="BI30" s="235"/>
    </row>
    <row r="31" spans="1:66" s="86" customFormat="1" ht="15" customHeight="1" thickBot="1" x14ac:dyDescent="0.2">
      <c r="A31" s="83"/>
      <c r="B31" s="207"/>
      <c r="C31" s="208"/>
      <c r="D31" s="209"/>
      <c r="E31" s="212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5"/>
      <c r="AG31" s="217"/>
      <c r="AH31" s="217"/>
      <c r="AI31" s="217"/>
      <c r="AJ31" s="217"/>
      <c r="AK31" s="217"/>
      <c r="AL31" s="219"/>
      <c r="AM31" s="83"/>
      <c r="AN31" s="83"/>
      <c r="AO31" s="83"/>
      <c r="AP31" s="99"/>
      <c r="AQ31" s="83"/>
      <c r="AR31" s="195" t="s">
        <v>94</v>
      </c>
      <c r="AS31" s="195"/>
      <c r="AT31" s="195"/>
      <c r="AU31" s="17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</row>
    <row r="32" spans="1:66" s="86" customFormat="1" ht="15" customHeight="1" thickTop="1" x14ac:dyDescent="0.15">
      <c r="A32" s="30"/>
      <c r="B32" s="259" t="s">
        <v>43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260"/>
      <c r="AN32" s="260"/>
      <c r="AO32" s="261"/>
      <c r="AP32" s="29"/>
      <c r="AQ32" s="83"/>
      <c r="AR32" s="195"/>
      <c r="AS32" s="195"/>
      <c r="AT32" s="195"/>
      <c r="AU32" s="17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</row>
    <row r="33" spans="1:72" s="86" customFormat="1" ht="15" customHeight="1" x14ac:dyDescent="0.15">
      <c r="A33" s="30"/>
      <c r="B33" s="320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8"/>
      <c r="AP33" s="258"/>
      <c r="AQ33" s="20"/>
      <c r="AR33" s="195" t="s">
        <v>31</v>
      </c>
      <c r="AS33" s="195"/>
      <c r="AT33" s="195"/>
      <c r="AU33" s="17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</row>
    <row r="34" spans="1:72" s="86" customFormat="1" ht="15" customHeight="1" thickBot="1" x14ac:dyDescent="0.2">
      <c r="A34" s="30"/>
      <c r="B34" s="321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34"/>
      <c r="AG34" s="234"/>
      <c r="AH34" s="234"/>
      <c r="AI34" s="234"/>
      <c r="AJ34" s="234"/>
      <c r="AK34" s="234"/>
      <c r="AL34" s="234"/>
      <c r="AM34" s="234"/>
      <c r="AN34" s="234"/>
      <c r="AO34" s="304"/>
      <c r="AP34" s="258"/>
      <c r="AQ34" s="20"/>
      <c r="AR34" s="195"/>
      <c r="AS34" s="195"/>
      <c r="AT34" s="195"/>
      <c r="AU34" s="17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</row>
    <row r="35" spans="1:72" s="86" customFormat="1" ht="15" customHeight="1" thickTop="1" x14ac:dyDescent="0.15">
      <c r="A35" s="83"/>
      <c r="B35" s="264" t="s">
        <v>32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2" t="s">
        <v>16</v>
      </c>
      <c r="AG35" s="260"/>
      <c r="AH35" s="260"/>
      <c r="AI35" s="260"/>
      <c r="AJ35" s="260"/>
      <c r="AK35" s="260"/>
      <c r="AL35" s="263"/>
      <c r="AM35" s="7"/>
      <c r="AN35" s="7"/>
      <c r="AO35" s="7"/>
      <c r="AP35" s="99"/>
      <c r="AQ35" s="83"/>
      <c r="AR35" s="179" t="s">
        <v>98</v>
      </c>
      <c r="AS35" s="179"/>
      <c r="AT35" s="179"/>
      <c r="AU35" s="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</row>
    <row r="36" spans="1:72" s="86" customFormat="1" ht="15" customHeight="1" x14ac:dyDescent="0.15">
      <c r="A36" s="83"/>
      <c r="B36" s="247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51"/>
      <c r="AF36" s="253"/>
      <c r="AG36" s="198"/>
      <c r="AH36" s="198"/>
      <c r="AI36" s="200"/>
      <c r="AJ36" s="196"/>
      <c r="AK36" s="198"/>
      <c r="AL36" s="200"/>
      <c r="AM36" s="83"/>
      <c r="AN36" s="83"/>
      <c r="AO36" s="83"/>
      <c r="AP36" s="83"/>
      <c r="AQ36" s="83"/>
      <c r="AR36" s="179"/>
      <c r="AS36" s="179"/>
      <c r="AT36" s="179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</row>
    <row r="37" spans="1:72" s="86" customFormat="1" ht="15" customHeight="1" thickBot="1" x14ac:dyDescent="0.2">
      <c r="A37" s="83"/>
      <c r="B37" s="249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2"/>
      <c r="AF37" s="254"/>
      <c r="AG37" s="255"/>
      <c r="AH37" s="255"/>
      <c r="AI37" s="256"/>
      <c r="AJ37" s="257"/>
      <c r="AK37" s="255"/>
      <c r="AL37" s="256"/>
      <c r="AM37" s="83"/>
      <c r="AN37" s="83"/>
      <c r="AO37" s="83"/>
      <c r="AP37" s="83"/>
      <c r="AQ37" s="83"/>
    </row>
    <row r="38" spans="1:72" s="86" customFormat="1" ht="15" customHeight="1" thickTop="1" thickBot="1" x14ac:dyDescent="0.2">
      <c r="A38" s="83"/>
      <c r="B38" s="223" t="s">
        <v>20</v>
      </c>
      <c r="C38" s="224"/>
      <c r="D38" s="224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6"/>
      <c r="AF38" s="227" t="s">
        <v>45</v>
      </c>
      <c r="AG38" s="228"/>
      <c r="AH38" s="228"/>
      <c r="AI38" s="228"/>
      <c r="AJ38" s="228"/>
      <c r="AK38" s="228"/>
      <c r="AL38" s="229"/>
      <c r="AM38" s="85"/>
      <c r="AN38" s="83"/>
      <c r="AO38" s="83"/>
      <c r="AP38" s="83"/>
      <c r="AS38" s="190" t="s">
        <v>95</v>
      </c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</row>
    <row r="39" spans="1:72" s="86" customFormat="1" ht="15" customHeight="1" thickTop="1" x14ac:dyDescent="0.15">
      <c r="A39" s="83"/>
      <c r="B39" s="204"/>
      <c r="C39" s="205"/>
      <c r="D39" s="206"/>
      <c r="E39" s="230" t="s">
        <v>48</v>
      </c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2"/>
      <c r="AG39" s="216"/>
      <c r="AH39" s="216"/>
      <c r="AI39" s="216"/>
      <c r="AJ39" s="216"/>
      <c r="AK39" s="216"/>
      <c r="AL39" s="218"/>
      <c r="AM39" s="83"/>
      <c r="AN39" s="83"/>
      <c r="AO39" s="83"/>
      <c r="AP39" s="83"/>
      <c r="AR39" s="17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7"/>
    </row>
    <row r="40" spans="1:72" s="86" customFormat="1" ht="15" customHeight="1" thickBot="1" x14ac:dyDescent="0.2">
      <c r="A40" s="83"/>
      <c r="B40" s="207"/>
      <c r="C40" s="208"/>
      <c r="D40" s="209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3"/>
      <c r="AG40" s="234"/>
      <c r="AH40" s="234"/>
      <c r="AI40" s="234"/>
      <c r="AJ40" s="234"/>
      <c r="AK40" s="234"/>
      <c r="AL40" s="304"/>
      <c r="AM40" s="83"/>
      <c r="AN40" s="83"/>
      <c r="AO40" s="83"/>
      <c r="AP40" s="83"/>
      <c r="AT40" s="193" t="s">
        <v>92</v>
      </c>
      <c r="AU40" s="193"/>
      <c r="AV40" s="193"/>
      <c r="AW40" s="193"/>
      <c r="AX40" s="82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</row>
    <row r="41" spans="1:72" s="86" customFormat="1" ht="15" customHeight="1" thickTop="1" x14ac:dyDescent="0.15">
      <c r="A41" s="83"/>
      <c r="B41" s="182" t="s">
        <v>21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222"/>
      <c r="AB41" s="182" t="s">
        <v>22</v>
      </c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220"/>
      <c r="AN41" s="220"/>
      <c r="AO41" s="221"/>
      <c r="AS41" s="82"/>
      <c r="AT41" s="194" t="s">
        <v>97</v>
      </c>
      <c r="AU41" s="194"/>
      <c r="AV41" s="194"/>
      <c r="AW41" s="194"/>
      <c r="AX41" s="82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</row>
    <row r="42" spans="1:72" s="86" customFormat="1" ht="15" customHeight="1" x14ac:dyDescent="0.15">
      <c r="A42" s="83"/>
      <c r="B42" s="184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6"/>
      <c r="AB42" s="196"/>
      <c r="AC42" s="198"/>
      <c r="AD42" s="198"/>
      <c r="AE42" s="198"/>
      <c r="AF42" s="198"/>
      <c r="AG42" s="198"/>
      <c r="AH42" s="198"/>
      <c r="AI42" s="198"/>
      <c r="AJ42" s="198"/>
      <c r="AK42" s="198"/>
      <c r="AL42" s="200"/>
      <c r="AM42" s="202" t="s">
        <v>37</v>
      </c>
      <c r="AN42" s="196"/>
      <c r="AO42" s="200"/>
      <c r="AS42" s="195" t="s">
        <v>98</v>
      </c>
      <c r="AT42" s="195"/>
      <c r="AU42" s="195"/>
      <c r="AV42" s="195"/>
      <c r="AW42" s="195"/>
      <c r="AX42" s="17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</row>
    <row r="43" spans="1:72" s="86" customFormat="1" ht="15" customHeight="1" x14ac:dyDescent="0.15">
      <c r="A43" s="83"/>
      <c r="B43" s="187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9"/>
      <c r="AB43" s="197"/>
      <c r="AC43" s="199"/>
      <c r="AD43" s="199"/>
      <c r="AE43" s="199"/>
      <c r="AF43" s="199"/>
      <c r="AG43" s="199"/>
      <c r="AH43" s="199"/>
      <c r="AI43" s="199"/>
      <c r="AJ43" s="199"/>
      <c r="AK43" s="199"/>
      <c r="AL43" s="201"/>
      <c r="AM43" s="203"/>
      <c r="AN43" s="197"/>
      <c r="AO43" s="201"/>
      <c r="AQ43" s="17"/>
      <c r="AS43" s="195"/>
      <c r="AT43" s="195"/>
      <c r="AU43" s="195"/>
      <c r="AV43" s="195"/>
      <c r="AW43" s="195"/>
      <c r="AX43" s="17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</row>
    <row r="44" spans="1:72" s="86" customFormat="1" ht="15" customHeight="1" x14ac:dyDescent="0.15">
      <c r="A44" s="83"/>
      <c r="B44" s="180" t="s">
        <v>23</v>
      </c>
      <c r="C44" s="181"/>
      <c r="D44" s="181"/>
      <c r="E44" s="181"/>
      <c r="F44" s="181"/>
      <c r="G44" s="181"/>
      <c r="H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6"/>
      <c r="AQ44" s="17"/>
      <c r="AR44" s="17"/>
      <c r="AS44" s="17"/>
      <c r="AT44" s="195" t="s">
        <v>93</v>
      </c>
      <c r="AU44" s="195"/>
      <c r="AV44" s="195"/>
      <c r="AW44" s="195"/>
      <c r="AX44" s="17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7"/>
      <c r="BP44" s="17"/>
      <c r="BQ44" s="17"/>
      <c r="BR44" s="17"/>
      <c r="BS44" s="17"/>
      <c r="BT44" s="17"/>
    </row>
    <row r="45" spans="1:72" s="86" customFormat="1" ht="15" customHeight="1" x14ac:dyDescent="0.15">
      <c r="A45" s="83"/>
      <c r="B45" s="182"/>
      <c r="C45" s="183"/>
      <c r="D45" s="183"/>
      <c r="E45" s="183"/>
      <c r="F45" s="183"/>
      <c r="G45" s="183"/>
      <c r="H45" s="187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9"/>
      <c r="AQ45" s="17"/>
      <c r="AR45" s="17"/>
      <c r="AS45" s="17"/>
      <c r="AT45" s="195"/>
      <c r="AU45" s="195"/>
      <c r="AV45" s="195"/>
      <c r="AW45" s="195"/>
      <c r="AX45" s="17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7"/>
      <c r="BP45" s="17"/>
      <c r="BQ45" s="17"/>
      <c r="BR45" s="17"/>
      <c r="BS45" s="17"/>
      <c r="BT45" s="17"/>
    </row>
    <row r="46" spans="1:72" ht="13.5" customHeight="1" x14ac:dyDescent="0.15">
      <c r="AW46" s="86"/>
      <c r="AX46" s="86"/>
      <c r="AY46" s="86"/>
      <c r="AZ46" s="86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54"/>
      <c r="BP46" s="54"/>
      <c r="BQ46" s="54"/>
    </row>
    <row r="47" spans="1:72" ht="15" customHeight="1" x14ac:dyDescent="0.15"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</row>
    <row r="48" spans="1:72" ht="15" customHeight="1" x14ac:dyDescent="0.15">
      <c r="BO48" s="54"/>
      <c r="BP48" s="54"/>
      <c r="BQ48" s="54"/>
    </row>
  </sheetData>
  <sheetProtection selectLockedCells="1" selectUnlockedCells="1"/>
  <mergeCells count="292"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workbookViewId="0">
      <selection activeCell="F9" sqref="F9"/>
    </sheetView>
  </sheetViews>
  <sheetFormatPr defaultRowHeight="13.5" x14ac:dyDescent="0.15"/>
  <sheetData>
    <row r="1" spans="1:1" x14ac:dyDescent="0.15">
      <c r="A1" t="s">
        <v>36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32</vt:i4>
      </vt:variant>
    </vt:vector>
  </HeadingPairs>
  <TitlesOfParts>
    <vt:vector size="38" baseType="lpstr">
      <vt:lpstr>記入上の注意</vt:lpstr>
      <vt:lpstr>はじめにお読みください</vt:lpstr>
      <vt:lpstr>入力用</vt:lpstr>
      <vt:lpstr>申請書（着色あり）</vt:lpstr>
      <vt:lpstr>申請書（直接入力用）</vt:lpstr>
      <vt:lpstr>見づらい場合</vt:lpstr>
      <vt:lpstr>'申請書（着色あり）'!Print_Area</vt:lpstr>
      <vt:lpstr>'申請書（直接入力用）'!Print_Area</vt:lpstr>
      <vt:lpstr>入力用!Print_Area</vt:lpstr>
      <vt:lpstr>金融機関名</vt:lpstr>
      <vt:lpstr>区市町村</vt:lpstr>
      <vt:lpstr>区市町村フリガナ</vt:lpstr>
      <vt:lpstr>口座番号</vt:lpstr>
      <vt:lpstr>口座名義人カナ</vt:lpstr>
      <vt:lpstr>支払方法</vt:lpstr>
      <vt:lpstr>氏名１</vt:lpstr>
      <vt:lpstr>氏名１フリガナ</vt:lpstr>
      <vt:lpstr>氏名２</vt:lpstr>
      <vt:lpstr>氏名２フリガナ</vt:lpstr>
      <vt:lpstr>申請者_氏名</vt:lpstr>
      <vt:lpstr>申請者_住所</vt:lpstr>
      <vt:lpstr>申請者_電話番号</vt:lpstr>
      <vt:lpstr>申請年月日_月</vt:lpstr>
      <vt:lpstr>申請年月日_元号</vt:lpstr>
      <vt:lpstr>申請年月日_日</vt:lpstr>
      <vt:lpstr>申請年月日_年</vt:lpstr>
      <vt:lpstr>店舗名</vt:lpstr>
      <vt:lpstr>電話番号</vt:lpstr>
      <vt:lpstr>都道府県</vt:lpstr>
      <vt:lpstr>番地</vt:lpstr>
      <vt:lpstr>番地フリガナ</vt:lpstr>
      <vt:lpstr>方書</vt:lpstr>
      <vt:lpstr>方書フリガナ</vt:lpstr>
      <vt:lpstr>法人担当者_Email</vt:lpstr>
      <vt:lpstr>法人担当者_所属氏名</vt:lpstr>
      <vt:lpstr>法人担当者_電話番号</vt:lpstr>
      <vt:lpstr>郵便番号</vt:lpstr>
      <vt:lpstr>預金種別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猪狩 彰子/パソナ</cp:lastModifiedBy>
  <cp:lastPrinted>2021-03-22T02:47:12Z</cp:lastPrinted>
  <dcterms:created xsi:type="dcterms:W3CDTF">2011-03-03T09:23:16Z</dcterms:created>
  <dcterms:modified xsi:type="dcterms:W3CDTF">2021-03-22T06:37:09Z</dcterms:modified>
</cp:coreProperties>
</file>